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1"/>
  </bookViews>
  <sheets>
    <sheet name="Протокол" sheetId="4" r:id="rId1"/>
    <sheet name="Обработка" sheetId="3" r:id="rId2"/>
    <sheet name="Старт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8" i="4"/>
  <c r="L49" i="4"/>
  <c r="L50" i="4"/>
  <c r="L51" i="4"/>
  <c r="L52" i="4"/>
  <c r="L56" i="4"/>
  <c r="L59" i="4"/>
  <c r="A12" i="3" l="1"/>
  <c r="K40" i="3" l="1"/>
  <c r="K45" i="3"/>
  <c r="K55" i="3"/>
  <c r="K64" i="3"/>
  <c r="K37" i="3"/>
  <c r="C66" i="3"/>
  <c r="A66" i="3"/>
  <c r="C65" i="3"/>
  <c r="A65" i="3"/>
  <c r="B64" i="3"/>
  <c r="C64" i="3"/>
  <c r="A64" i="3"/>
  <c r="C62" i="3"/>
  <c r="A62" i="3"/>
  <c r="B61" i="3"/>
  <c r="C61" i="3"/>
  <c r="A61" i="3"/>
  <c r="C59" i="3"/>
  <c r="A59" i="3"/>
  <c r="B58" i="3"/>
  <c r="C58" i="3"/>
  <c r="A58" i="3"/>
  <c r="C57" i="3"/>
  <c r="A57" i="3"/>
  <c r="C56" i="3"/>
  <c r="A56" i="3"/>
  <c r="B55" i="3"/>
  <c r="C55" i="3"/>
  <c r="A55" i="3"/>
  <c r="C53" i="3"/>
  <c r="A53" i="3"/>
  <c r="B52" i="3"/>
  <c r="C52" i="3"/>
  <c r="A52" i="3"/>
  <c r="C50" i="3"/>
  <c r="A50" i="3"/>
  <c r="B49" i="3"/>
  <c r="C49" i="3"/>
  <c r="A49" i="3"/>
  <c r="C47" i="3"/>
  <c r="A47" i="3"/>
  <c r="B46" i="3"/>
  <c r="C46" i="3"/>
  <c r="A46" i="3"/>
  <c r="C45" i="3"/>
  <c r="A45" i="3"/>
  <c r="C44" i="3"/>
  <c r="A44" i="3"/>
  <c r="B43" i="3"/>
  <c r="C43" i="3"/>
  <c r="A43" i="3"/>
  <c r="C42" i="3"/>
  <c r="A42" i="3"/>
  <c r="C41" i="3"/>
  <c r="A41" i="3"/>
  <c r="B40" i="3"/>
  <c r="C40" i="3"/>
  <c r="A40" i="3"/>
  <c r="C39" i="3"/>
  <c r="A39" i="3"/>
  <c r="C38" i="3"/>
  <c r="A38" i="3"/>
  <c r="B37" i="3"/>
  <c r="C37" i="3"/>
  <c r="A37" i="3"/>
  <c r="K11" i="3" l="1"/>
  <c r="K13" i="3"/>
  <c r="K15" i="3"/>
  <c r="K20" i="3"/>
  <c r="K24" i="3"/>
  <c r="K27" i="3"/>
  <c r="K6" i="3"/>
  <c r="C29" i="3" l="1"/>
  <c r="A29" i="3"/>
  <c r="C28" i="3"/>
  <c r="A28" i="3"/>
  <c r="C26" i="3"/>
  <c r="A26" i="3"/>
  <c r="C25" i="3"/>
  <c r="A25" i="3"/>
  <c r="C22" i="3"/>
  <c r="A22" i="3"/>
  <c r="C20" i="3"/>
  <c r="A20" i="3"/>
  <c r="C19" i="3"/>
  <c r="A19" i="3"/>
  <c r="C17" i="3"/>
  <c r="A17" i="3"/>
  <c r="C16" i="3"/>
  <c r="A16" i="3"/>
  <c r="C14" i="3"/>
  <c r="A14" i="3"/>
  <c r="C13" i="3"/>
  <c r="A13" i="3"/>
  <c r="C11" i="3"/>
  <c r="A11" i="3"/>
  <c r="C10" i="3"/>
  <c r="A10" i="3"/>
  <c r="C8" i="3"/>
  <c r="A8" i="3"/>
  <c r="C7" i="3"/>
  <c r="A7" i="3"/>
  <c r="B27" i="3"/>
  <c r="C27" i="3"/>
  <c r="A27" i="3"/>
  <c r="B24" i="3"/>
  <c r="C24" i="3"/>
  <c r="A24" i="3"/>
  <c r="B21" i="3"/>
  <c r="C21" i="3"/>
  <c r="A21" i="3"/>
  <c r="B18" i="3"/>
  <c r="C18" i="3"/>
  <c r="A18" i="3"/>
  <c r="B15" i="3"/>
  <c r="C15" i="3"/>
  <c r="A15" i="3"/>
  <c r="B12" i="3"/>
  <c r="C12" i="3"/>
  <c r="B9" i="3"/>
  <c r="C9" i="3"/>
  <c r="A9" i="3"/>
  <c r="B6" i="3"/>
  <c r="C6" i="3"/>
  <c r="A6" i="3"/>
  <c r="V7" i="4" l="1"/>
  <c r="V8" i="4"/>
  <c r="V9" i="4"/>
  <c r="V10" i="4"/>
  <c r="V11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8" i="4"/>
  <c r="V49" i="4"/>
  <c r="V50" i="4"/>
  <c r="V51" i="4"/>
  <c r="V52" i="4"/>
  <c r="V56" i="4"/>
  <c r="V59" i="4"/>
  <c r="V6" i="4"/>
  <c r="S7" i="4"/>
  <c r="T7" i="4" s="1"/>
  <c r="S8" i="4"/>
  <c r="T8" i="4" s="1"/>
  <c r="S9" i="4"/>
  <c r="T9" i="4" s="1"/>
  <c r="S10" i="4"/>
  <c r="T10" i="4" s="1"/>
  <c r="S11" i="4"/>
  <c r="T11" i="4" s="1"/>
  <c r="S12" i="4"/>
  <c r="T12" i="4" s="1"/>
  <c r="W12" i="4" s="1"/>
  <c r="S13" i="4"/>
  <c r="T13" i="4" s="1"/>
  <c r="S14" i="4"/>
  <c r="T14" i="4" s="1"/>
  <c r="S15" i="4"/>
  <c r="T15" i="4" s="1"/>
  <c r="S16" i="4"/>
  <c r="T16" i="4" s="1"/>
  <c r="S17" i="4"/>
  <c r="T17" i="4" s="1"/>
  <c r="S18" i="4"/>
  <c r="T18" i="4" s="1"/>
  <c r="S19" i="4"/>
  <c r="T19" i="4" s="1"/>
  <c r="S20" i="4"/>
  <c r="T20" i="4" s="1"/>
  <c r="S21" i="4"/>
  <c r="T21" i="4" s="1"/>
  <c r="S22" i="4"/>
  <c r="T22" i="4" s="1"/>
  <c r="S23" i="4"/>
  <c r="T23" i="4" s="1"/>
  <c r="S24" i="4"/>
  <c r="T24" i="4" s="1"/>
  <c r="S25" i="4"/>
  <c r="T25" i="4" s="1"/>
  <c r="S26" i="4"/>
  <c r="T26" i="4" s="1"/>
  <c r="S27" i="4"/>
  <c r="T27" i="4" s="1"/>
  <c r="S28" i="4"/>
  <c r="T28" i="4" s="1"/>
  <c r="S29" i="4"/>
  <c r="T29" i="4" s="1"/>
  <c r="S30" i="4"/>
  <c r="T30" i="4" s="1"/>
  <c r="S31" i="4"/>
  <c r="T31" i="4" s="1"/>
  <c r="S32" i="4"/>
  <c r="T32" i="4" s="1"/>
  <c r="S33" i="4"/>
  <c r="T33" i="4" s="1"/>
  <c r="S34" i="4"/>
  <c r="T34" i="4" s="1"/>
  <c r="S35" i="4"/>
  <c r="T35" i="4" s="1"/>
  <c r="S36" i="4"/>
  <c r="T36" i="4" s="1"/>
  <c r="S37" i="4"/>
  <c r="T37" i="4" s="1"/>
  <c r="S38" i="4"/>
  <c r="T38" i="4" s="1"/>
  <c r="S39" i="4"/>
  <c r="T39" i="4" s="1"/>
  <c r="S40" i="4"/>
  <c r="T40" i="4" s="1"/>
  <c r="S41" i="4"/>
  <c r="T41" i="4" s="1"/>
  <c r="S42" i="4"/>
  <c r="T42" i="4" s="1"/>
  <c r="S43" i="4"/>
  <c r="T43" i="4" s="1"/>
  <c r="S44" i="4"/>
  <c r="T44" i="4" s="1"/>
  <c r="S45" i="4"/>
  <c r="T45" i="4" s="1"/>
  <c r="S46" i="4"/>
  <c r="T46" i="4" s="1"/>
  <c r="S48" i="4"/>
  <c r="T48" i="4" s="1"/>
  <c r="S49" i="4"/>
  <c r="T49" i="4" s="1"/>
  <c r="S50" i="4"/>
  <c r="T50" i="4" s="1"/>
  <c r="S51" i="4"/>
  <c r="T51" i="4" s="1"/>
  <c r="S52" i="4"/>
  <c r="T52" i="4" s="1"/>
  <c r="S56" i="4"/>
  <c r="T56" i="4" s="1"/>
  <c r="S59" i="4"/>
  <c r="T59" i="4" s="1"/>
  <c r="S6" i="4"/>
  <c r="T6" i="4" s="1"/>
  <c r="L6" i="4"/>
  <c r="J7" i="4"/>
  <c r="M7" i="4" s="1"/>
  <c r="J8" i="4"/>
  <c r="M8" i="4" s="1"/>
  <c r="E8" i="4" s="1"/>
  <c r="D12" i="3" s="1"/>
  <c r="J9" i="4"/>
  <c r="J10" i="4"/>
  <c r="J11" i="4"/>
  <c r="M11" i="4" s="1"/>
  <c r="E11" i="4" s="1"/>
  <c r="D21" i="3" s="1"/>
  <c r="J12" i="4"/>
  <c r="M12" i="4" s="1"/>
  <c r="E12" i="4" s="1"/>
  <c r="D24" i="3" s="1"/>
  <c r="J13" i="4"/>
  <c r="J14" i="4"/>
  <c r="J15" i="4"/>
  <c r="M15" i="4" s="1"/>
  <c r="E15" i="4" s="1"/>
  <c r="D40" i="3" s="1"/>
  <c r="J16" i="4"/>
  <c r="M16" i="4" s="1"/>
  <c r="E16" i="4" s="1"/>
  <c r="D43" i="3" s="1"/>
  <c r="J17" i="4"/>
  <c r="J18" i="4"/>
  <c r="J19" i="4"/>
  <c r="M19" i="4" s="1"/>
  <c r="E19" i="4" s="1"/>
  <c r="D52" i="3" s="1"/>
  <c r="J20" i="4"/>
  <c r="M20" i="4" s="1"/>
  <c r="E20" i="4" s="1"/>
  <c r="D55" i="3" s="1"/>
  <c r="J21" i="4"/>
  <c r="J22" i="4"/>
  <c r="J23" i="4"/>
  <c r="M23" i="4" s="1"/>
  <c r="E23" i="4" s="1"/>
  <c r="D64" i="3" s="1"/>
  <c r="J24" i="4"/>
  <c r="M24" i="4" s="1"/>
  <c r="E24" i="4" s="1"/>
  <c r="D7" i="3" s="1"/>
  <c r="J25" i="4"/>
  <c r="J26" i="4"/>
  <c r="J27" i="4"/>
  <c r="M27" i="4" s="1"/>
  <c r="E27" i="4" s="1"/>
  <c r="D16" i="3" s="1"/>
  <c r="J28" i="4"/>
  <c r="M28" i="4" s="1"/>
  <c r="E28" i="4" s="1"/>
  <c r="D19" i="3" s="1"/>
  <c r="J29" i="4"/>
  <c r="J30" i="4"/>
  <c r="J31" i="4"/>
  <c r="M31" i="4" s="1"/>
  <c r="E31" i="4" s="1"/>
  <c r="D28" i="3" s="1"/>
  <c r="J32" i="4"/>
  <c r="M32" i="4" s="1"/>
  <c r="E32" i="4" s="1"/>
  <c r="D38" i="3" s="1"/>
  <c r="J33" i="4"/>
  <c r="J34" i="4"/>
  <c r="J35" i="4"/>
  <c r="M35" i="4" s="1"/>
  <c r="E35" i="4" s="1"/>
  <c r="D47" i="3" s="1"/>
  <c r="J36" i="4"/>
  <c r="M36" i="4" s="1"/>
  <c r="E36" i="4" s="1"/>
  <c r="D50" i="3" s="1"/>
  <c r="J37" i="4"/>
  <c r="J38" i="4"/>
  <c r="J39" i="4"/>
  <c r="M39" i="4" s="1"/>
  <c r="E39" i="4" s="1"/>
  <c r="D59" i="3" s="1"/>
  <c r="J40" i="4"/>
  <c r="M40" i="4" s="1"/>
  <c r="E40" i="4" s="1"/>
  <c r="D62" i="3" s="1"/>
  <c r="J41" i="4"/>
  <c r="J42" i="4"/>
  <c r="J43" i="4"/>
  <c r="M43" i="4" s="1"/>
  <c r="E43" i="4" s="1"/>
  <c r="D11" i="3" s="1"/>
  <c r="J44" i="4"/>
  <c r="M44" i="4" s="1"/>
  <c r="E44" i="4" s="1"/>
  <c r="D14" i="3" s="1"/>
  <c r="J45" i="4"/>
  <c r="J46" i="4"/>
  <c r="J48" i="4"/>
  <c r="M48" i="4" s="1"/>
  <c r="E48" i="4" s="1"/>
  <c r="D26" i="3" s="1"/>
  <c r="J49" i="4"/>
  <c r="J50" i="4"/>
  <c r="J51" i="4"/>
  <c r="M51" i="4" s="1"/>
  <c r="E51" i="4" s="1"/>
  <c r="D42" i="3" s="1"/>
  <c r="J52" i="4"/>
  <c r="J56" i="4"/>
  <c r="M56" i="4" s="1"/>
  <c r="E56" i="4" s="1"/>
  <c r="D57" i="3" s="1"/>
  <c r="J59" i="4"/>
  <c r="J6" i="4"/>
  <c r="E52" i="4" l="1"/>
  <c r="D45" i="3" s="1"/>
  <c r="M52" i="4"/>
  <c r="W6" i="4"/>
  <c r="F6" i="4" s="1"/>
  <c r="E6" i="3" s="1"/>
  <c r="E7" i="4"/>
  <c r="D9" i="3" s="1"/>
  <c r="M59" i="4"/>
  <c r="E59" i="4" s="1"/>
  <c r="D66" i="3" s="1"/>
  <c r="M49" i="4"/>
  <c r="E49" i="4" s="1"/>
  <c r="D29" i="3" s="1"/>
  <c r="M45" i="4"/>
  <c r="E45" i="4" s="1"/>
  <c r="D17" i="3" s="1"/>
  <c r="M41" i="4"/>
  <c r="E41" i="4" s="1"/>
  <c r="D65" i="3" s="1"/>
  <c r="M37" i="4"/>
  <c r="E37" i="4" s="1"/>
  <c r="D53" i="3" s="1"/>
  <c r="M33" i="4"/>
  <c r="E33" i="4" s="1"/>
  <c r="D41" i="3" s="1"/>
  <c r="M29" i="4"/>
  <c r="E29" i="4" s="1"/>
  <c r="D22" i="3" s="1"/>
  <c r="M25" i="4"/>
  <c r="E25" i="4" s="1"/>
  <c r="D10" i="3" s="1"/>
  <c r="M21" i="4"/>
  <c r="E21" i="4" s="1"/>
  <c r="D58" i="3" s="1"/>
  <c r="M17" i="4"/>
  <c r="E17" i="4" s="1"/>
  <c r="D46" i="3" s="1"/>
  <c r="M13" i="4"/>
  <c r="E13" i="4" s="1"/>
  <c r="D27" i="3" s="1"/>
  <c r="M9" i="4"/>
  <c r="E9" i="4" s="1"/>
  <c r="D15" i="3" s="1"/>
  <c r="W51" i="4"/>
  <c r="F51" i="4" s="1"/>
  <c r="E42" i="3" s="1"/>
  <c r="W43" i="4"/>
  <c r="F43" i="4" s="1"/>
  <c r="W39" i="4"/>
  <c r="F39" i="4" s="1"/>
  <c r="E59" i="3" s="1"/>
  <c r="W35" i="4"/>
  <c r="F35" i="4" s="1"/>
  <c r="E47" i="3" s="1"/>
  <c r="W31" i="4"/>
  <c r="F31" i="4" s="1"/>
  <c r="E28" i="3" s="1"/>
  <c r="W27" i="4"/>
  <c r="F27" i="4" s="1"/>
  <c r="E16" i="3" s="1"/>
  <c r="W23" i="4"/>
  <c r="F23" i="4" s="1"/>
  <c r="E64" i="3" s="1"/>
  <c r="W19" i="4"/>
  <c r="F19" i="4" s="1"/>
  <c r="E52" i="3" s="1"/>
  <c r="W15" i="4"/>
  <c r="F15" i="4" s="1"/>
  <c r="E40" i="3" s="1"/>
  <c r="W11" i="4"/>
  <c r="F11" i="4" s="1"/>
  <c r="E21" i="3" s="1"/>
  <c r="W7" i="4"/>
  <c r="F7" i="4" s="1"/>
  <c r="E9" i="3" s="1"/>
  <c r="W50" i="4"/>
  <c r="F50" i="4" s="1"/>
  <c r="E39" i="3" s="1"/>
  <c r="W46" i="4"/>
  <c r="F46" i="4" s="1"/>
  <c r="E20" i="3" s="1"/>
  <c r="W42" i="4"/>
  <c r="F42" i="4" s="1"/>
  <c r="E8" i="3" s="1"/>
  <c r="W38" i="4"/>
  <c r="F38" i="4" s="1"/>
  <c r="E56" i="3" s="1"/>
  <c r="W34" i="4"/>
  <c r="F34" i="4" s="1"/>
  <c r="E44" i="3" s="1"/>
  <c r="W30" i="4"/>
  <c r="F30" i="4" s="1"/>
  <c r="E25" i="3" s="1"/>
  <c r="W26" i="4"/>
  <c r="F26" i="4" s="1"/>
  <c r="E13" i="3" s="1"/>
  <c r="W22" i="4"/>
  <c r="F22" i="4" s="1"/>
  <c r="E61" i="3" s="1"/>
  <c r="W18" i="4"/>
  <c r="F18" i="4" s="1"/>
  <c r="E49" i="3" s="1"/>
  <c r="W14" i="4"/>
  <c r="F14" i="4" s="1"/>
  <c r="E37" i="3" s="1"/>
  <c r="W10" i="4"/>
  <c r="F10" i="4" s="1"/>
  <c r="E18" i="3" s="1"/>
  <c r="W59" i="4"/>
  <c r="F59" i="4" s="1"/>
  <c r="E66" i="3" s="1"/>
  <c r="M50" i="4"/>
  <c r="E50" i="4" s="1"/>
  <c r="D39" i="3" s="1"/>
  <c r="M46" i="4"/>
  <c r="E46" i="4" s="1"/>
  <c r="D20" i="3" s="1"/>
  <c r="M42" i="4"/>
  <c r="E42" i="4" s="1"/>
  <c r="D8" i="3" s="1"/>
  <c r="M38" i="4"/>
  <c r="E38" i="4" s="1"/>
  <c r="D56" i="3" s="1"/>
  <c r="M34" i="4"/>
  <c r="E34" i="4" s="1"/>
  <c r="D44" i="3" s="1"/>
  <c r="M30" i="4"/>
  <c r="E30" i="4" s="1"/>
  <c r="D25" i="3" s="1"/>
  <c r="M26" i="4"/>
  <c r="E26" i="4" s="1"/>
  <c r="D13" i="3" s="1"/>
  <c r="M22" i="4"/>
  <c r="E22" i="4" s="1"/>
  <c r="D61" i="3" s="1"/>
  <c r="M18" i="4"/>
  <c r="E18" i="4" s="1"/>
  <c r="D49" i="3" s="1"/>
  <c r="M14" i="4"/>
  <c r="E14" i="4" s="1"/>
  <c r="D37" i="3" s="1"/>
  <c r="M10" i="4"/>
  <c r="E10" i="4" s="1"/>
  <c r="D18" i="3" s="1"/>
  <c r="W49" i="4"/>
  <c r="F49" i="4" s="1"/>
  <c r="E29" i="3" s="1"/>
  <c r="W45" i="4"/>
  <c r="F45" i="4" s="1"/>
  <c r="E17" i="3" s="1"/>
  <c r="W41" i="4"/>
  <c r="F41" i="4" s="1"/>
  <c r="E65" i="3" s="1"/>
  <c r="W37" i="4"/>
  <c r="F37" i="4" s="1"/>
  <c r="E53" i="3" s="1"/>
  <c r="W33" i="4"/>
  <c r="F33" i="4" s="1"/>
  <c r="E41" i="3" s="1"/>
  <c r="W29" i="4"/>
  <c r="F29" i="4" s="1"/>
  <c r="E22" i="3" s="1"/>
  <c r="W25" i="4"/>
  <c r="F25" i="4" s="1"/>
  <c r="E10" i="3" s="1"/>
  <c r="W21" i="4"/>
  <c r="F21" i="4" s="1"/>
  <c r="E58" i="3" s="1"/>
  <c r="W17" i="4"/>
  <c r="F17" i="4" s="1"/>
  <c r="E46" i="3" s="1"/>
  <c r="W13" i="4"/>
  <c r="F13" i="4" s="1"/>
  <c r="E27" i="3" s="1"/>
  <c r="W9" i="4"/>
  <c r="F9" i="4" s="1"/>
  <c r="W56" i="4"/>
  <c r="F56" i="4" s="1"/>
  <c r="E57" i="3" s="1"/>
  <c r="W52" i="4"/>
  <c r="F52" i="4" s="1"/>
  <c r="E45" i="3" s="1"/>
  <c r="W48" i="4"/>
  <c r="F48" i="4" s="1"/>
  <c r="E26" i="3" s="1"/>
  <c r="W44" i="4"/>
  <c r="F44" i="4" s="1"/>
  <c r="E14" i="3" s="1"/>
  <c r="W40" i="4"/>
  <c r="F40" i="4" s="1"/>
  <c r="E62" i="3" s="1"/>
  <c r="W36" i="4"/>
  <c r="F36" i="4" s="1"/>
  <c r="E50" i="3" s="1"/>
  <c r="W32" i="4"/>
  <c r="F32" i="4" s="1"/>
  <c r="E38" i="3" s="1"/>
  <c r="W28" i="4"/>
  <c r="F28" i="4" s="1"/>
  <c r="E19" i="3" s="1"/>
  <c r="W24" i="4"/>
  <c r="F24" i="4" s="1"/>
  <c r="E7" i="3" s="1"/>
  <c r="W20" i="4"/>
  <c r="F20" i="4" s="1"/>
  <c r="W16" i="4"/>
  <c r="F16" i="4" s="1"/>
  <c r="E43" i="3" s="1"/>
  <c r="F12" i="4"/>
  <c r="W8" i="4"/>
  <c r="F8" i="4" s="1"/>
  <c r="M6" i="4"/>
  <c r="E6" i="4" s="1"/>
  <c r="D6" i="3" s="1"/>
  <c r="D67" i="3" l="1"/>
  <c r="F47" i="3" s="1"/>
  <c r="E67" i="3"/>
  <c r="G40" i="3" s="1"/>
  <c r="D30" i="3"/>
  <c r="F15" i="3" s="1"/>
  <c r="E30" i="3"/>
  <c r="G19" i="3" s="1"/>
  <c r="G47" i="3" l="1"/>
  <c r="G53" i="3"/>
  <c r="G62" i="3"/>
  <c r="G66" i="3"/>
  <c r="G38" i="3"/>
  <c r="G37" i="3"/>
  <c r="G42" i="3"/>
  <c r="G39" i="3"/>
  <c r="G49" i="3"/>
  <c r="G65" i="3"/>
  <c r="G59" i="3"/>
  <c r="G52" i="3"/>
  <c r="G64" i="3"/>
  <c r="G61" i="3"/>
  <c r="G45" i="3"/>
  <c r="G58" i="3"/>
  <c r="G44" i="3"/>
  <c r="G46" i="3"/>
  <c r="G57" i="3"/>
  <c r="G41" i="3"/>
  <c r="G43" i="3"/>
  <c r="G50" i="3"/>
  <c r="G56" i="3"/>
  <c r="F53" i="3"/>
  <c r="F65" i="3"/>
  <c r="F59" i="3"/>
  <c r="F39" i="3"/>
  <c r="F37" i="3"/>
  <c r="F66" i="3"/>
  <c r="F41" i="3"/>
  <c r="F42" i="3"/>
  <c r="F43" i="3"/>
  <c r="F55" i="3"/>
  <c r="F40" i="3"/>
  <c r="H40" i="3" s="1"/>
  <c r="F52" i="3"/>
  <c r="H47" i="3"/>
  <c r="K47" i="3" s="1"/>
  <c r="F18" i="3"/>
  <c r="F9" i="3"/>
  <c r="F29" i="3"/>
  <c r="F20" i="3"/>
  <c r="F11" i="3"/>
  <c r="F16" i="3"/>
  <c r="F62" i="3"/>
  <c r="F44" i="3"/>
  <c r="F61" i="3"/>
  <c r="F58" i="3"/>
  <c r="F49" i="3"/>
  <c r="H49" i="3" s="1"/>
  <c r="K49" i="3" s="1"/>
  <c r="F25" i="3"/>
  <c r="F7" i="3"/>
  <c r="F50" i="3"/>
  <c r="F22" i="3"/>
  <c r="F13" i="3"/>
  <c r="F27" i="3"/>
  <c r="F45" i="3"/>
  <c r="F57" i="3"/>
  <c r="F38" i="3"/>
  <c r="F56" i="3"/>
  <c r="F64" i="3"/>
  <c r="F46" i="3"/>
  <c r="F6" i="3"/>
  <c r="F14" i="3"/>
  <c r="F21" i="3"/>
  <c r="F28" i="3"/>
  <c r="F12" i="3"/>
  <c r="F19" i="3"/>
  <c r="H19" i="3" s="1"/>
  <c r="K19" i="3" s="1"/>
  <c r="F26" i="3"/>
  <c r="F10" i="3"/>
  <c r="F17" i="3"/>
  <c r="F24" i="3"/>
  <c r="F8" i="3"/>
  <c r="H15" i="3"/>
  <c r="G27" i="3"/>
  <c r="G7" i="3"/>
  <c r="G18" i="3"/>
  <c r="G22" i="3"/>
  <c r="G25" i="3"/>
  <c r="G21" i="3"/>
  <c r="G17" i="3"/>
  <c r="G6" i="3"/>
  <c r="G20" i="3"/>
  <c r="G14" i="3"/>
  <c r="G13" i="3"/>
  <c r="G16" i="3"/>
  <c r="G9" i="3"/>
  <c r="G28" i="3"/>
  <c r="G26" i="3"/>
  <c r="G10" i="3"/>
  <c r="G8" i="3"/>
  <c r="G29" i="3"/>
  <c r="H38" i="3" l="1"/>
  <c r="K38" i="3" s="1"/>
  <c r="H45" i="3"/>
  <c r="H9" i="3"/>
  <c r="K9" i="3" s="1"/>
  <c r="H53" i="3"/>
  <c r="K53" i="3" s="1"/>
  <c r="H17" i="3"/>
  <c r="K17" i="3" s="1"/>
  <c r="H56" i="3"/>
  <c r="K56" i="3" s="1"/>
  <c r="H44" i="3"/>
  <c r="K44" i="3" s="1"/>
  <c r="H66" i="3"/>
  <c r="K66" i="3" s="1"/>
  <c r="H43" i="3"/>
  <c r="K43" i="3" s="1"/>
  <c r="L43" i="3" s="1"/>
  <c r="H64" i="3"/>
  <c r="H57" i="3"/>
  <c r="K57" i="3" s="1"/>
  <c r="H61" i="3"/>
  <c r="K61" i="3" s="1"/>
  <c r="H37" i="3"/>
  <c r="H42" i="3"/>
  <c r="K42" i="3" s="1"/>
  <c r="H65" i="3"/>
  <c r="K65" i="3" s="1"/>
  <c r="L64" i="3" s="1"/>
  <c r="H41" i="3"/>
  <c r="K41" i="3" s="1"/>
  <c r="L40" i="3" s="1"/>
  <c r="H62" i="3"/>
  <c r="K62" i="3" s="1"/>
  <c r="H50" i="3"/>
  <c r="K50" i="3" s="1"/>
  <c r="L49" i="3" s="1"/>
  <c r="H59" i="3"/>
  <c r="K59" i="3" s="1"/>
  <c r="H52" i="3"/>
  <c r="K52" i="3" s="1"/>
  <c r="H39" i="3"/>
  <c r="K39" i="3" s="1"/>
  <c r="H46" i="3"/>
  <c r="K46" i="3" s="1"/>
  <c r="L46" i="3" s="1"/>
  <c r="H58" i="3"/>
  <c r="K58" i="3" s="1"/>
  <c r="L58" i="3" s="1"/>
  <c r="H55" i="3"/>
  <c r="H11" i="3"/>
  <c r="H18" i="3"/>
  <c r="K18" i="3" s="1"/>
  <c r="L18" i="3" s="1"/>
  <c r="H10" i="3"/>
  <c r="K10" i="3" s="1"/>
  <c r="H16" i="3"/>
  <c r="K16" i="3" s="1"/>
  <c r="H25" i="3"/>
  <c r="K25" i="3" s="1"/>
  <c r="L24" i="3" s="1"/>
  <c r="H12" i="3"/>
  <c r="K12" i="3" s="1"/>
  <c r="H26" i="3"/>
  <c r="K26" i="3" s="1"/>
  <c r="H13" i="3"/>
  <c r="H22" i="3"/>
  <c r="K22" i="3" s="1"/>
  <c r="H29" i="3"/>
  <c r="K29" i="3" s="1"/>
  <c r="H7" i="3"/>
  <c r="K7" i="3" s="1"/>
  <c r="H6" i="3"/>
  <c r="H27" i="3"/>
  <c r="H14" i="3"/>
  <c r="K14" i="3" s="1"/>
  <c r="H20" i="3"/>
  <c r="H24" i="3"/>
  <c r="H28" i="3"/>
  <c r="K28" i="3" s="1"/>
  <c r="H8" i="3"/>
  <c r="K8" i="3" s="1"/>
  <c r="H21" i="3"/>
  <c r="K21" i="3" s="1"/>
  <c r="L52" i="3" l="1"/>
  <c r="M52" i="3" s="1"/>
  <c r="L37" i="3"/>
  <c r="M58" i="3" s="1"/>
  <c r="L12" i="3"/>
  <c r="L61" i="3"/>
  <c r="L55" i="3"/>
  <c r="L27" i="3"/>
  <c r="H30" i="3"/>
  <c r="L15" i="3"/>
  <c r="L21" i="3"/>
  <c r="L6" i="3"/>
  <c r="L9" i="3"/>
  <c r="M18" i="3"/>
  <c r="I39" i="3"/>
  <c r="I66" i="3"/>
  <c r="I57" i="3"/>
  <c r="I45" i="3"/>
  <c r="I12" i="3"/>
  <c r="I29" i="3"/>
  <c r="I42" i="3"/>
  <c r="I26" i="3"/>
  <c r="I20" i="3"/>
  <c r="I17" i="3"/>
  <c r="I14" i="3"/>
  <c r="I11" i="3"/>
  <c r="I8" i="3"/>
  <c r="I19" i="3"/>
  <c r="I65" i="3"/>
  <c r="I62" i="3"/>
  <c r="I59" i="3"/>
  <c r="I56" i="3"/>
  <c r="I53" i="3"/>
  <c r="I50" i="3"/>
  <c r="I47" i="3"/>
  <c r="I44" i="3"/>
  <c r="I41" i="3"/>
  <c r="I38" i="3"/>
  <c r="I28" i="3"/>
  <c r="I25" i="3"/>
  <c r="I22" i="3"/>
  <c r="I16" i="3"/>
  <c r="I64" i="3"/>
  <c r="I13" i="3"/>
  <c r="I7" i="3"/>
  <c r="I10" i="3"/>
  <c r="I43" i="3"/>
  <c r="I46" i="3"/>
  <c r="I55" i="3"/>
  <c r="I49" i="3"/>
  <c r="I61" i="3"/>
  <c r="I37" i="3"/>
  <c r="I40" i="3"/>
  <c r="I58" i="3"/>
  <c r="I52" i="3"/>
  <c r="I9" i="3"/>
  <c r="I24" i="3"/>
  <c r="I15" i="3"/>
  <c r="I27" i="3"/>
  <c r="I21" i="3"/>
  <c r="I18" i="3"/>
  <c r="I6" i="3"/>
  <c r="M55" i="3" l="1"/>
  <c r="M43" i="3"/>
  <c r="M6" i="3"/>
  <c r="M61" i="3"/>
  <c r="M40" i="3"/>
  <c r="M12" i="3"/>
  <c r="M46" i="3"/>
  <c r="M15" i="3"/>
  <c r="M64" i="3"/>
  <c r="M37" i="3"/>
  <c r="M49" i="3"/>
  <c r="M9" i="3"/>
  <c r="O8" i="3"/>
  <c r="O9" i="3"/>
  <c r="O13" i="3"/>
  <c r="O17" i="3"/>
  <c r="O21" i="3"/>
  <c r="O26" i="3"/>
  <c r="O6" i="3"/>
  <c r="O7" i="3"/>
  <c r="O11" i="3"/>
  <c r="O15" i="3"/>
  <c r="O19" i="3"/>
  <c r="O24" i="3"/>
  <c r="O28" i="3"/>
  <c r="O12" i="3"/>
  <c r="O16" i="3"/>
  <c r="O20" i="3"/>
  <c r="O25" i="3"/>
  <c r="O29" i="3"/>
  <c r="O10" i="3"/>
  <c r="O14" i="3"/>
  <c r="O18" i="3"/>
  <c r="O22" i="3"/>
  <c r="O27" i="3"/>
  <c r="M24" i="3"/>
  <c r="M21" i="3"/>
  <c r="M27" i="3"/>
</calcChain>
</file>

<file path=xl/sharedStrings.xml><?xml version="1.0" encoding="utf-8"?>
<sst xmlns="http://schemas.openxmlformats.org/spreadsheetml/2006/main" count="391" uniqueCount="119">
  <si>
    <t>Межмуниципальный  молодежный туристский слет «Дорогами истории» (17-19 июня 2016 г)</t>
  </si>
  <si>
    <t>Дистанция-на средствах передвижения</t>
  </si>
  <si>
    <t>№</t>
  </si>
  <si>
    <t>Команда</t>
  </si>
  <si>
    <t>Группа</t>
  </si>
  <si>
    <t>ФИ</t>
  </si>
  <si>
    <t>Подъем</t>
  </si>
  <si>
    <t>Спуск</t>
  </si>
  <si>
    <t>Лабиринт</t>
  </si>
  <si>
    <t>Баллы</t>
  </si>
  <si>
    <t>1 балл</t>
  </si>
  <si>
    <t>А</t>
  </si>
  <si>
    <t>Этап "Кросс-маршрут"</t>
  </si>
  <si>
    <t>Медленная езда</t>
  </si>
  <si>
    <t>Лукоморье</t>
  </si>
  <si>
    <t>Камелот</t>
  </si>
  <si>
    <t>Дерзкие</t>
  </si>
  <si>
    <t>Молочный рай</t>
  </si>
  <si>
    <t>Азимут</t>
  </si>
  <si>
    <t>Двуречье</t>
  </si>
  <si>
    <t>Свои люди</t>
  </si>
  <si>
    <t>Храбрые слоники</t>
  </si>
  <si>
    <t>Филейка</t>
  </si>
  <si>
    <t>Б</t>
  </si>
  <si>
    <t>Альтаир</t>
  </si>
  <si>
    <t>Батько</t>
  </si>
  <si>
    <t>Маяк</t>
  </si>
  <si>
    <t>Молния</t>
  </si>
  <si>
    <t>Хобботы</t>
  </si>
  <si>
    <t>Лепсе</t>
  </si>
  <si>
    <t>Мегаватт</t>
  </si>
  <si>
    <t>КМП</t>
  </si>
  <si>
    <t>Котелок</t>
  </si>
  <si>
    <t>время старта</t>
  </si>
  <si>
    <t>финиш этапа</t>
  </si>
  <si>
    <t>Штраф МЕ</t>
  </si>
  <si>
    <t>время дистанции</t>
  </si>
  <si>
    <t>время этапа</t>
  </si>
  <si>
    <t>КМ</t>
  </si>
  <si>
    <t>Туристский триал</t>
  </si>
  <si>
    <t>Жерди</t>
  </si>
  <si>
    <t>Канава поперек</t>
  </si>
  <si>
    <t>сумма штрафов</t>
  </si>
  <si>
    <t>Штрафное время</t>
  </si>
  <si>
    <t>результат этапа</t>
  </si>
  <si>
    <t>ТТ</t>
  </si>
  <si>
    <t>КМ баллы</t>
  </si>
  <si>
    <t>ТТ баллы</t>
  </si>
  <si>
    <t>Сумма</t>
  </si>
  <si>
    <t>Отметка</t>
  </si>
  <si>
    <t>Курдюков Кирилл</t>
  </si>
  <si>
    <t>Никулин Алексей</t>
  </si>
  <si>
    <t>Карманов Илья</t>
  </si>
  <si>
    <t>Гасников Олег</t>
  </si>
  <si>
    <t>Маракулин Алексей</t>
  </si>
  <si>
    <t>Ермолаев Владимир</t>
  </si>
  <si>
    <t>Катаев Алексей</t>
  </si>
  <si>
    <t>Патрушев Василий</t>
  </si>
  <si>
    <t>Горбунов Александр</t>
  </si>
  <si>
    <t>Бакун Сергей</t>
  </si>
  <si>
    <t>Степаницын Константин</t>
  </si>
  <si>
    <t>Загайнов Максим</t>
  </si>
  <si>
    <t>Калянов Анатолий</t>
  </si>
  <si>
    <t>Григорьев Иван</t>
  </si>
  <si>
    <t>Корчемкин Андрей</t>
  </si>
  <si>
    <t>Корчемкин Иван</t>
  </si>
  <si>
    <t>Ратов Константин</t>
  </si>
  <si>
    <t>Колмагоров Андрей</t>
  </si>
  <si>
    <t>Лебедев Максим</t>
  </si>
  <si>
    <t>Ситников Роман</t>
  </si>
  <si>
    <t>Рогачев Артем</t>
  </si>
  <si>
    <t>Богданов Дмитрий</t>
  </si>
  <si>
    <t>Ведерников</t>
  </si>
  <si>
    <t>Хромушина</t>
  </si>
  <si>
    <t>Машанов Семен</t>
  </si>
  <si>
    <t xml:space="preserve">Кубликов </t>
  </si>
  <si>
    <t>Лаптев Илья</t>
  </si>
  <si>
    <t>Ивакин Александр</t>
  </si>
  <si>
    <t>Кочергин Р</t>
  </si>
  <si>
    <t>Култышев А</t>
  </si>
  <si>
    <t>Корякин С</t>
  </si>
  <si>
    <t>Лаптев Евгений</t>
  </si>
  <si>
    <t>Пупышев Сергей</t>
  </si>
  <si>
    <t>Мохов Алексей</t>
  </si>
  <si>
    <t>Манаков Данил</t>
  </si>
  <si>
    <t>Варнин Григорий</t>
  </si>
  <si>
    <t>Марьинский Александр</t>
  </si>
  <si>
    <t>Домрачев Артем</t>
  </si>
  <si>
    <t>Перевощиков Дмитрий</t>
  </si>
  <si>
    <t>Кузнецов Андрей</t>
  </si>
  <si>
    <t>Перминов Андрей</t>
  </si>
  <si>
    <t>Васильев Дмитрий</t>
  </si>
  <si>
    <t>Дудин Алексей</t>
  </si>
  <si>
    <t>Лубянов Павел</t>
  </si>
  <si>
    <t>Созонтова Александра</t>
  </si>
  <si>
    <t>Шураков Дмитрий</t>
  </si>
  <si>
    <t>Чишко Максим</t>
  </si>
  <si>
    <t>Тебенькова Екатерина</t>
  </si>
  <si>
    <t>Стяжкин Алексей</t>
  </si>
  <si>
    <t>Шихалеев Алексей</t>
  </si>
  <si>
    <t>Бородулин Сергей</t>
  </si>
  <si>
    <t>СТАРТОВЫЙ ПРОТОКОЛ</t>
  </si>
  <si>
    <t>дистанция-на средствах передвижения</t>
  </si>
  <si>
    <t>группа А</t>
  </si>
  <si>
    <t>группа Б</t>
  </si>
  <si>
    <t>Ранг участника</t>
  </si>
  <si>
    <t>Место команда</t>
  </si>
  <si>
    <t>Место</t>
  </si>
  <si>
    <t>%к результату победителя</t>
  </si>
  <si>
    <t>выполнен норматив на разряд</t>
  </si>
  <si>
    <t>Храмушина Татьяна</t>
  </si>
  <si>
    <t>Ведерников Илья</t>
  </si>
  <si>
    <t>Кочергин Роман</t>
  </si>
  <si>
    <t>Култышев Алексей</t>
  </si>
  <si>
    <t>Кубликов Никита</t>
  </si>
  <si>
    <t>снят</t>
  </si>
  <si>
    <t>снятие</t>
  </si>
  <si>
    <t>2 взр</t>
  </si>
  <si>
    <t>3 взр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</si>
</sst>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1" fontId="3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0" fillId="0" borderId="0" xfId="0" applyAlignment="1"/>
    <xf numFmtId="0" fontId="4" fillId="0" borderId="0" xfId="0" applyFont="1" applyAlignment="1"/>
    <xf numFmtId="1" fontId="0" fillId="4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/>
    <xf numFmtId="0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3" fillId="0" borderId="0" xfId="0" applyFont="1"/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0" borderId="1" xfId="0" applyFont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1" xfId="0" applyFill="1" applyBorder="1"/>
    <xf numFmtId="164" fontId="0" fillId="5" borderId="1" xfId="0" applyNumberForma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9"/>
  <sheetViews>
    <sheetView topLeftCell="A25" zoomScale="80" zoomScaleNormal="80" workbookViewId="0">
      <selection activeCell="E71" sqref="E71"/>
    </sheetView>
  </sheetViews>
  <sheetFormatPr defaultRowHeight="15" x14ac:dyDescent="0.25"/>
  <cols>
    <col min="2" max="2" width="25.85546875" customWidth="1"/>
    <col min="3" max="3" width="20" style="1" customWidth="1"/>
    <col min="4" max="6" width="10.7109375" style="1" customWidth="1"/>
    <col min="7" max="7" width="10.7109375" style="1" hidden="1" customWidth="1"/>
    <col min="8" max="11" width="10.7109375" style="1" customWidth="1"/>
    <col min="12" max="12" width="14.85546875" customWidth="1"/>
    <col min="13" max="19" width="10.7109375" customWidth="1"/>
    <col min="21" max="21" width="12.7109375" bestFit="1" customWidth="1"/>
    <col min="22" max="22" width="12.140625" customWidth="1"/>
    <col min="23" max="23" width="11.140625" customWidth="1"/>
    <col min="24" max="24" width="17.7109375" customWidth="1"/>
    <col min="25" max="25" width="38.7109375" customWidth="1"/>
    <col min="26" max="27" width="10.7109375" customWidth="1"/>
  </cols>
  <sheetData>
    <row r="1" spans="1:23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3" ht="15.75" x14ac:dyDescent="0.25">
      <c r="B2" s="23" t="s">
        <v>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Q2" t="s">
        <v>10</v>
      </c>
      <c r="R2" s="4">
        <v>5.7870370370370366E-5</v>
      </c>
    </row>
    <row r="4" spans="1:23" ht="27" customHeight="1" x14ac:dyDescent="0.25">
      <c r="A4" s="72" t="s">
        <v>2</v>
      </c>
      <c r="B4" s="73" t="s">
        <v>5</v>
      </c>
      <c r="C4" s="71" t="s">
        <v>3</v>
      </c>
      <c r="D4" s="71" t="s">
        <v>4</v>
      </c>
      <c r="E4" s="71" t="s">
        <v>38</v>
      </c>
      <c r="F4" s="71" t="s">
        <v>45</v>
      </c>
      <c r="H4" s="71" t="s">
        <v>33</v>
      </c>
      <c r="I4" s="71" t="s">
        <v>12</v>
      </c>
      <c r="J4" s="71"/>
      <c r="K4" s="71"/>
      <c r="L4" s="71"/>
      <c r="M4" s="71"/>
      <c r="N4" s="71" t="s">
        <v>39</v>
      </c>
      <c r="O4" s="71"/>
      <c r="P4" s="71"/>
      <c r="Q4" s="71"/>
      <c r="R4" s="71"/>
      <c r="S4" s="71"/>
      <c r="T4" s="71"/>
      <c r="U4" s="71"/>
      <c r="V4" s="71"/>
      <c r="W4" s="71"/>
    </row>
    <row r="5" spans="1:23" ht="27" customHeight="1" x14ac:dyDescent="0.25">
      <c r="A5" s="72"/>
      <c r="B5" s="73"/>
      <c r="C5" s="71"/>
      <c r="D5" s="71"/>
      <c r="E5" s="71"/>
      <c r="F5" s="71"/>
      <c r="H5" s="71"/>
      <c r="I5" s="9" t="s">
        <v>13</v>
      </c>
      <c r="J5" s="3" t="s">
        <v>35</v>
      </c>
      <c r="K5" s="3" t="s">
        <v>34</v>
      </c>
      <c r="L5" s="10" t="s">
        <v>36</v>
      </c>
      <c r="M5" s="10" t="s">
        <v>44</v>
      </c>
      <c r="N5" s="5" t="s">
        <v>8</v>
      </c>
      <c r="O5" s="5" t="s">
        <v>40</v>
      </c>
      <c r="P5" s="5" t="s">
        <v>7</v>
      </c>
      <c r="Q5" s="10" t="s">
        <v>41</v>
      </c>
      <c r="R5" s="5" t="s">
        <v>6</v>
      </c>
      <c r="S5" s="19" t="s">
        <v>42</v>
      </c>
      <c r="T5" s="19" t="s">
        <v>43</v>
      </c>
      <c r="U5" s="19" t="s">
        <v>34</v>
      </c>
      <c r="V5" s="19" t="s">
        <v>37</v>
      </c>
      <c r="W5" s="19" t="s">
        <v>44</v>
      </c>
    </row>
    <row r="6" spans="1:23" x14ac:dyDescent="0.25">
      <c r="A6" s="49">
        <v>1</v>
      </c>
      <c r="B6" s="2" t="s">
        <v>64</v>
      </c>
      <c r="C6" s="6" t="s">
        <v>14</v>
      </c>
      <c r="D6" s="5" t="s">
        <v>11</v>
      </c>
      <c r="E6" s="12">
        <f>M6</f>
        <v>2.8703703703703703E-3</v>
      </c>
      <c r="F6" s="12">
        <f>W6</f>
        <v>1.6203703703703705E-3</v>
      </c>
      <c r="G6" s="7"/>
      <c r="H6" s="11">
        <v>0</v>
      </c>
      <c r="I6" s="14">
        <v>12</v>
      </c>
      <c r="J6" s="12">
        <f>(30-I6)*R$2</f>
        <v>1.0416666666666667E-3</v>
      </c>
      <c r="K6" s="15">
        <v>1.8287037037037037E-3</v>
      </c>
      <c r="L6" s="11">
        <f>K6-H6</f>
        <v>1.8287037037037037E-3</v>
      </c>
      <c r="M6" s="18">
        <f>J6+L6</f>
        <v>2.8703703703703703E-3</v>
      </c>
      <c r="N6" s="24">
        <v>6</v>
      </c>
      <c r="O6" s="24">
        <v>0</v>
      </c>
      <c r="P6" s="24">
        <v>0</v>
      </c>
      <c r="Q6" s="24">
        <v>0</v>
      </c>
      <c r="R6" s="24">
        <v>0</v>
      </c>
      <c r="S6" s="20">
        <f>SUM(N6:R6)</f>
        <v>6</v>
      </c>
      <c r="T6" s="17">
        <f>S6*R$2</f>
        <v>3.4722222222222218E-4</v>
      </c>
      <c r="U6" s="21">
        <v>3.1018518518518522E-3</v>
      </c>
      <c r="V6" s="16">
        <f>U6-K6</f>
        <v>1.2731481481481485E-3</v>
      </c>
      <c r="W6" s="16">
        <f>T6+V6</f>
        <v>1.6203703703703705E-3</v>
      </c>
    </row>
    <row r="7" spans="1:23" x14ac:dyDescent="0.25">
      <c r="A7" s="49">
        <v>2</v>
      </c>
      <c r="B7" s="2" t="s">
        <v>61</v>
      </c>
      <c r="C7" s="6" t="s">
        <v>15</v>
      </c>
      <c r="D7" s="5" t="s">
        <v>11</v>
      </c>
      <c r="E7" s="12">
        <f t="shared" ref="E7:E59" si="0">M7</f>
        <v>3.2754629629629635E-3</v>
      </c>
      <c r="F7" s="12">
        <f t="shared" ref="F7:F59" si="1">W7</f>
        <v>1.5277777777777772E-3</v>
      </c>
      <c r="G7" s="8"/>
      <c r="H7" s="13">
        <v>1.3888888888888889E-3</v>
      </c>
      <c r="I7" s="14">
        <v>2</v>
      </c>
      <c r="J7" s="12">
        <f t="shared" ref="J7:J59" si="2">(30-I7)*R$2</f>
        <v>1.6203703703703703E-3</v>
      </c>
      <c r="K7" s="15">
        <v>3.0439814814814821E-3</v>
      </c>
      <c r="L7" s="11">
        <f t="shared" ref="L7:L59" si="3">K7-H7</f>
        <v>1.6550925925925932E-3</v>
      </c>
      <c r="M7" s="18">
        <f>J7+L7</f>
        <v>3.2754629629629635E-3</v>
      </c>
      <c r="N7" s="24">
        <v>4</v>
      </c>
      <c r="O7" s="24">
        <v>0</v>
      </c>
      <c r="P7" s="24">
        <v>0</v>
      </c>
      <c r="Q7" s="24">
        <v>0</v>
      </c>
      <c r="R7" s="24">
        <v>0</v>
      </c>
      <c r="S7" s="20">
        <f t="shared" ref="S7:S59" si="4">SUM(N7:R7)</f>
        <v>4</v>
      </c>
      <c r="T7" s="17">
        <f t="shared" ref="T7:T59" si="5">S7*R$2</f>
        <v>2.3148148148148146E-4</v>
      </c>
      <c r="U7" s="21">
        <v>4.340277777777778E-3</v>
      </c>
      <c r="V7" s="16">
        <f t="shared" ref="V7:V59" si="6">U7-K7</f>
        <v>1.2962962962962958E-3</v>
      </c>
      <c r="W7" s="16">
        <f t="shared" ref="W7:W59" si="7">T7+V7</f>
        <v>1.5277777777777772E-3</v>
      </c>
    </row>
    <row r="8" spans="1:23" x14ac:dyDescent="0.25">
      <c r="A8" s="49">
        <v>8</v>
      </c>
      <c r="B8" s="67" t="s">
        <v>111</v>
      </c>
      <c r="C8" s="6" t="s">
        <v>16</v>
      </c>
      <c r="D8" s="5" t="s">
        <v>11</v>
      </c>
      <c r="E8" s="12">
        <f t="shared" si="0"/>
        <v>2.2222222222222157E-3</v>
      </c>
      <c r="F8" s="12">
        <f t="shared" si="1"/>
        <v>1.0532407407407435E-3</v>
      </c>
      <c r="G8" s="8"/>
      <c r="H8" s="13">
        <v>6.6666666666666666E-2</v>
      </c>
      <c r="I8" s="14">
        <v>19</v>
      </c>
      <c r="J8" s="12">
        <f t="shared" si="2"/>
        <v>6.3657407407407402E-4</v>
      </c>
      <c r="K8" s="15">
        <v>6.8252314814814807E-2</v>
      </c>
      <c r="L8" s="11">
        <f t="shared" si="3"/>
        <v>1.5856481481481416E-3</v>
      </c>
      <c r="M8" s="18">
        <f t="shared" ref="M8:M59" si="8">J8+L8</f>
        <v>2.2222222222222157E-3</v>
      </c>
      <c r="N8" s="24">
        <v>0</v>
      </c>
      <c r="O8" s="24">
        <v>0</v>
      </c>
      <c r="P8" s="24">
        <v>0</v>
      </c>
      <c r="Q8" s="24">
        <v>0</v>
      </c>
      <c r="R8" s="65" t="s">
        <v>115</v>
      </c>
      <c r="S8" s="55">
        <f t="shared" si="4"/>
        <v>0</v>
      </c>
      <c r="T8" s="68">
        <f t="shared" si="5"/>
        <v>0</v>
      </c>
      <c r="U8" s="56">
        <v>6.9305555555555551E-2</v>
      </c>
      <c r="V8" s="56">
        <f t="shared" si="6"/>
        <v>1.0532407407407435E-3</v>
      </c>
      <c r="W8" s="56">
        <f t="shared" si="7"/>
        <v>1.0532407407407435E-3</v>
      </c>
    </row>
    <row r="9" spans="1:23" x14ac:dyDescent="0.25">
      <c r="A9" s="49">
        <v>4</v>
      </c>
      <c r="B9" s="67" t="s">
        <v>50</v>
      </c>
      <c r="C9" s="6" t="s">
        <v>17</v>
      </c>
      <c r="D9" s="5" t="s">
        <v>11</v>
      </c>
      <c r="E9" s="12">
        <f t="shared" si="0"/>
        <v>3.2638888888888878E-3</v>
      </c>
      <c r="F9" s="12">
        <f t="shared" si="1"/>
        <v>2.604166666666667E-3</v>
      </c>
      <c r="G9" s="8"/>
      <c r="H9" s="11">
        <v>2.7777777777777779E-3</v>
      </c>
      <c r="I9" s="14">
        <v>11</v>
      </c>
      <c r="J9" s="12">
        <f t="shared" si="2"/>
        <v>1.0995370370370369E-3</v>
      </c>
      <c r="K9" s="15">
        <v>4.9421296296296288E-3</v>
      </c>
      <c r="L9" s="11">
        <f t="shared" si="3"/>
        <v>2.1643518518518509E-3</v>
      </c>
      <c r="M9" s="18">
        <f t="shared" si="8"/>
        <v>3.2638888888888878E-3</v>
      </c>
      <c r="N9" s="24">
        <v>7</v>
      </c>
      <c r="O9" s="24">
        <v>3</v>
      </c>
      <c r="P9" s="24">
        <v>0</v>
      </c>
      <c r="Q9" s="24">
        <v>0</v>
      </c>
      <c r="R9" s="59" t="s">
        <v>115</v>
      </c>
      <c r="S9" s="55">
        <f t="shared" si="4"/>
        <v>10</v>
      </c>
      <c r="T9" s="68">
        <f t="shared" si="5"/>
        <v>5.7870370370370367E-4</v>
      </c>
      <c r="U9" s="56">
        <v>6.9675925925925921E-3</v>
      </c>
      <c r="V9" s="56">
        <f t="shared" si="6"/>
        <v>2.0254629629629633E-3</v>
      </c>
      <c r="W9" s="56">
        <f t="shared" si="7"/>
        <v>2.604166666666667E-3</v>
      </c>
    </row>
    <row r="10" spans="1:23" x14ac:dyDescent="0.25">
      <c r="A10" s="49">
        <v>6</v>
      </c>
      <c r="B10" s="2" t="s">
        <v>58</v>
      </c>
      <c r="C10" s="6" t="s">
        <v>18</v>
      </c>
      <c r="D10" s="5" t="s">
        <v>11</v>
      </c>
      <c r="E10" s="12">
        <f t="shared" si="0"/>
        <v>2.5578703703703709E-3</v>
      </c>
      <c r="F10" s="12">
        <f t="shared" si="1"/>
        <v>1.0416666666666664E-3</v>
      </c>
      <c r="G10" s="8"/>
      <c r="H10" s="13">
        <v>4.1666666666666666E-3</v>
      </c>
      <c r="I10" s="14">
        <v>13</v>
      </c>
      <c r="J10" s="12">
        <f t="shared" si="2"/>
        <v>9.837962962962962E-4</v>
      </c>
      <c r="K10" s="15">
        <v>5.7407407407407416E-3</v>
      </c>
      <c r="L10" s="11">
        <f t="shared" si="3"/>
        <v>1.574074074074075E-3</v>
      </c>
      <c r="M10" s="18">
        <f t="shared" si="8"/>
        <v>2.5578703703703709E-3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0">
        <f t="shared" si="4"/>
        <v>0</v>
      </c>
      <c r="T10" s="17">
        <f t="shared" si="5"/>
        <v>0</v>
      </c>
      <c r="U10" s="21">
        <v>6.782407407407408E-3</v>
      </c>
      <c r="V10" s="16">
        <f t="shared" si="6"/>
        <v>1.0416666666666664E-3</v>
      </c>
      <c r="W10" s="16">
        <f t="shared" si="7"/>
        <v>1.0416666666666664E-3</v>
      </c>
    </row>
    <row r="11" spans="1:23" x14ac:dyDescent="0.25">
      <c r="A11" s="49">
        <v>9</v>
      </c>
      <c r="B11" s="2" t="s">
        <v>112</v>
      </c>
      <c r="C11" s="6" t="s">
        <v>19</v>
      </c>
      <c r="D11" s="5" t="s">
        <v>11</v>
      </c>
      <c r="E11" s="12">
        <f t="shared" si="0"/>
        <v>2.3379629629629679E-3</v>
      </c>
      <c r="F11" s="12">
        <f t="shared" si="1"/>
        <v>1.8865740740740729E-3</v>
      </c>
      <c r="G11" s="8"/>
      <c r="H11" s="13">
        <v>6.9444444444444397E-3</v>
      </c>
      <c r="I11" s="14">
        <v>21</v>
      </c>
      <c r="J11" s="12">
        <f t="shared" si="2"/>
        <v>5.2083333333333333E-4</v>
      </c>
      <c r="K11" s="15">
        <v>8.7615740740740744E-3</v>
      </c>
      <c r="L11" s="11">
        <f t="shared" si="3"/>
        <v>1.8171296296296347E-3</v>
      </c>
      <c r="M11" s="18">
        <f t="shared" si="8"/>
        <v>2.3379629629629679E-3</v>
      </c>
      <c r="N11" s="24">
        <v>7</v>
      </c>
      <c r="O11" s="24">
        <v>1</v>
      </c>
      <c r="P11" s="24">
        <v>0</v>
      </c>
      <c r="Q11" s="24">
        <v>0</v>
      </c>
      <c r="R11" s="24">
        <v>0</v>
      </c>
      <c r="S11" s="20">
        <f t="shared" si="4"/>
        <v>8</v>
      </c>
      <c r="T11" s="17">
        <f t="shared" si="5"/>
        <v>4.6296296296296293E-4</v>
      </c>
      <c r="U11" s="21">
        <v>1.0185185185185184E-2</v>
      </c>
      <c r="V11" s="16">
        <f t="shared" si="6"/>
        <v>1.4236111111111099E-3</v>
      </c>
      <c r="W11" s="16">
        <f t="shared" si="7"/>
        <v>1.8865740740740729E-3</v>
      </c>
    </row>
    <row r="12" spans="1:23" x14ac:dyDescent="0.25">
      <c r="A12" s="49">
        <v>14</v>
      </c>
      <c r="B12" s="67" t="s">
        <v>114</v>
      </c>
      <c r="C12" s="6" t="s">
        <v>20</v>
      </c>
      <c r="D12" s="5" t="s">
        <v>11</v>
      </c>
      <c r="E12" s="12">
        <f t="shared" si="0"/>
        <v>1.7245370370370398E-3</v>
      </c>
      <c r="F12" s="12">
        <f t="shared" si="1"/>
        <v>-9.7685185185185184E-3</v>
      </c>
      <c r="G12" s="8"/>
      <c r="H12" s="11">
        <v>8.3333333333333297E-3</v>
      </c>
      <c r="I12" s="14">
        <v>28</v>
      </c>
      <c r="J12" s="12">
        <f t="shared" si="2"/>
        <v>1.1574074074074073E-4</v>
      </c>
      <c r="K12" s="15">
        <v>9.9421296296296289E-3</v>
      </c>
      <c r="L12" s="11">
        <f t="shared" si="3"/>
        <v>1.6087962962962991E-3</v>
      </c>
      <c r="M12" s="18">
        <f t="shared" si="8"/>
        <v>1.7245370370370398E-3</v>
      </c>
      <c r="N12" s="24">
        <v>3</v>
      </c>
      <c r="O12" s="59"/>
      <c r="P12" s="59"/>
      <c r="Q12" s="59"/>
      <c r="R12" s="59"/>
      <c r="S12" s="55">
        <f t="shared" si="4"/>
        <v>3</v>
      </c>
      <c r="T12" s="68">
        <f t="shared" si="5"/>
        <v>1.7361111111111109E-4</v>
      </c>
      <c r="U12" s="56"/>
      <c r="V12" s="56">
        <f t="shared" si="6"/>
        <v>-9.9421296296296289E-3</v>
      </c>
      <c r="W12" s="56">
        <f t="shared" si="7"/>
        <v>-9.7685185185185184E-3</v>
      </c>
    </row>
    <row r="13" spans="1:23" x14ac:dyDescent="0.25">
      <c r="A13" s="49">
        <v>11</v>
      </c>
      <c r="B13" s="2" t="s">
        <v>69</v>
      </c>
      <c r="C13" s="6" t="s">
        <v>21</v>
      </c>
      <c r="D13" s="5" t="s">
        <v>11</v>
      </c>
      <c r="E13" s="12">
        <f t="shared" si="0"/>
        <v>3.125000000000001E-3</v>
      </c>
      <c r="F13" s="12">
        <f t="shared" si="1"/>
        <v>1.4351851851851856E-3</v>
      </c>
      <c r="G13" s="8"/>
      <c r="H13" s="13">
        <v>9.7222222222222206E-3</v>
      </c>
      <c r="I13" s="14">
        <v>1</v>
      </c>
      <c r="J13" s="12">
        <f t="shared" si="2"/>
        <v>1.6782407407407406E-3</v>
      </c>
      <c r="K13" s="15">
        <v>1.1168981481481481E-2</v>
      </c>
      <c r="L13" s="11">
        <f t="shared" si="3"/>
        <v>1.4467592592592605E-3</v>
      </c>
      <c r="M13" s="18">
        <f t="shared" si="8"/>
        <v>3.125000000000001E-3</v>
      </c>
      <c r="N13" s="24">
        <v>5</v>
      </c>
      <c r="O13" s="24">
        <v>0</v>
      </c>
      <c r="P13" s="24">
        <v>0</v>
      </c>
      <c r="Q13" s="24">
        <v>0</v>
      </c>
      <c r="R13" s="24">
        <v>0</v>
      </c>
      <c r="S13" s="20">
        <f t="shared" si="4"/>
        <v>5</v>
      </c>
      <c r="T13" s="17">
        <f t="shared" si="5"/>
        <v>2.8935185185185184E-4</v>
      </c>
      <c r="U13" s="21">
        <v>1.2314814814814815E-2</v>
      </c>
      <c r="V13" s="16">
        <f t="shared" si="6"/>
        <v>1.1458333333333338E-3</v>
      </c>
      <c r="W13" s="16">
        <f t="shared" si="7"/>
        <v>1.4351851851851856E-3</v>
      </c>
    </row>
    <row r="14" spans="1:23" x14ac:dyDescent="0.25">
      <c r="A14" s="49">
        <v>12</v>
      </c>
      <c r="B14" s="2" t="s">
        <v>87</v>
      </c>
      <c r="C14" s="6" t="s">
        <v>22</v>
      </c>
      <c r="D14" s="5" t="s">
        <v>23</v>
      </c>
      <c r="E14" s="12">
        <f t="shared" si="0"/>
        <v>3.1828703703703802E-3</v>
      </c>
      <c r="F14" s="12">
        <f t="shared" si="1"/>
        <v>1.7013888888888894E-3</v>
      </c>
      <c r="G14" s="8"/>
      <c r="H14" s="13">
        <v>1.1111111111111099E-2</v>
      </c>
      <c r="I14" s="14">
        <v>2</v>
      </c>
      <c r="J14" s="12">
        <f t="shared" si="2"/>
        <v>1.6203703703703703E-3</v>
      </c>
      <c r="K14" s="15">
        <v>1.2673611111111109E-2</v>
      </c>
      <c r="L14" s="11">
        <f t="shared" si="3"/>
        <v>1.5625000000000101E-3</v>
      </c>
      <c r="M14" s="18">
        <f t="shared" si="8"/>
        <v>3.1828703703703802E-3</v>
      </c>
      <c r="N14" s="24">
        <v>6</v>
      </c>
      <c r="O14" s="24">
        <v>0</v>
      </c>
      <c r="P14" s="24">
        <v>0</v>
      </c>
      <c r="Q14" s="24">
        <v>0</v>
      </c>
      <c r="R14" s="24">
        <v>3</v>
      </c>
      <c r="S14" s="20">
        <f t="shared" si="4"/>
        <v>9</v>
      </c>
      <c r="T14" s="17">
        <f t="shared" si="5"/>
        <v>5.2083333333333333E-4</v>
      </c>
      <c r="U14" s="21">
        <v>1.3854166666666666E-2</v>
      </c>
      <c r="V14" s="16">
        <f t="shared" si="6"/>
        <v>1.1805555555555562E-3</v>
      </c>
      <c r="W14" s="16">
        <f t="shared" si="7"/>
        <v>1.7013888888888894E-3</v>
      </c>
    </row>
    <row r="15" spans="1:23" x14ac:dyDescent="0.25">
      <c r="A15" s="49">
        <v>15</v>
      </c>
      <c r="B15" s="2" t="s">
        <v>98</v>
      </c>
      <c r="C15" s="6" t="s">
        <v>24</v>
      </c>
      <c r="D15" s="5" t="s">
        <v>23</v>
      </c>
      <c r="E15" s="12">
        <f t="shared" si="0"/>
        <v>3.1481481481481499E-3</v>
      </c>
      <c r="F15" s="12">
        <f t="shared" si="1"/>
        <v>1.8287037037036989E-3</v>
      </c>
      <c r="G15" s="8"/>
      <c r="H15" s="11">
        <v>1.2500000000000001E-2</v>
      </c>
      <c r="I15" s="14">
        <v>3</v>
      </c>
      <c r="J15" s="12">
        <f t="shared" si="2"/>
        <v>1.5624999999999999E-3</v>
      </c>
      <c r="K15" s="15">
        <v>1.4085648148148151E-2</v>
      </c>
      <c r="L15" s="11">
        <f t="shared" si="3"/>
        <v>1.5856481481481503E-3</v>
      </c>
      <c r="M15" s="18">
        <f t="shared" si="8"/>
        <v>3.1481481481481499E-3</v>
      </c>
      <c r="N15" s="24">
        <v>7</v>
      </c>
      <c r="O15" s="24">
        <v>0</v>
      </c>
      <c r="P15" s="24">
        <v>0</v>
      </c>
      <c r="Q15" s="24">
        <v>0</v>
      </c>
      <c r="R15" s="24">
        <v>0</v>
      </c>
      <c r="S15" s="20">
        <f t="shared" si="4"/>
        <v>7</v>
      </c>
      <c r="T15" s="17">
        <f t="shared" si="5"/>
        <v>4.0509259259259258E-4</v>
      </c>
      <c r="U15" s="21">
        <v>1.5509259259259257E-2</v>
      </c>
      <c r="V15" s="16">
        <f t="shared" si="6"/>
        <v>1.4236111111111064E-3</v>
      </c>
      <c r="W15" s="16">
        <f t="shared" si="7"/>
        <v>1.8287037037036989E-3</v>
      </c>
    </row>
    <row r="16" spans="1:23" x14ac:dyDescent="0.25">
      <c r="A16" s="49">
        <v>24</v>
      </c>
      <c r="B16" s="2" t="s">
        <v>84</v>
      </c>
      <c r="C16" s="6" t="s">
        <v>25</v>
      </c>
      <c r="D16" s="5" t="s">
        <v>23</v>
      </c>
      <c r="E16" s="12">
        <f t="shared" si="0"/>
        <v>3.4259259259259152E-3</v>
      </c>
      <c r="F16" s="12">
        <f t="shared" si="1"/>
        <v>1.5740740740740741E-3</v>
      </c>
      <c r="G16" s="8"/>
      <c r="H16" s="13">
        <v>1.38888888888889E-2</v>
      </c>
      <c r="I16" s="14">
        <v>6</v>
      </c>
      <c r="J16" s="12">
        <f t="shared" si="2"/>
        <v>1.3888888888888887E-3</v>
      </c>
      <c r="K16" s="15">
        <v>1.5925925925925927E-2</v>
      </c>
      <c r="L16" s="11">
        <f t="shared" si="3"/>
        <v>2.0370370370370264E-3</v>
      </c>
      <c r="M16" s="18">
        <f t="shared" si="8"/>
        <v>3.4259259259259152E-3</v>
      </c>
      <c r="N16" s="24">
        <v>1</v>
      </c>
      <c r="O16" s="24">
        <v>0</v>
      </c>
      <c r="P16" s="24">
        <v>0</v>
      </c>
      <c r="Q16" s="24">
        <v>0</v>
      </c>
      <c r="R16" s="24">
        <v>0</v>
      </c>
      <c r="S16" s="20">
        <f t="shared" si="4"/>
        <v>1</v>
      </c>
      <c r="T16" s="17">
        <f t="shared" si="5"/>
        <v>5.7870370370370366E-5</v>
      </c>
      <c r="U16" s="21">
        <v>1.744212962962963E-2</v>
      </c>
      <c r="V16" s="16">
        <f t="shared" si="6"/>
        <v>1.5162037037037036E-3</v>
      </c>
      <c r="W16" s="16">
        <f t="shared" si="7"/>
        <v>1.5740740740740741E-3</v>
      </c>
    </row>
    <row r="17" spans="1:23" x14ac:dyDescent="0.25">
      <c r="A17" s="49">
        <v>27</v>
      </c>
      <c r="B17" s="2" t="s">
        <v>95</v>
      </c>
      <c r="C17" s="6" t="s">
        <v>26</v>
      </c>
      <c r="D17" s="5" t="s">
        <v>23</v>
      </c>
      <c r="E17" s="12">
        <f t="shared" si="0"/>
        <v>3.3796296296296074E-3</v>
      </c>
      <c r="F17" s="12">
        <f t="shared" si="1"/>
        <v>1.3773148148148145E-3</v>
      </c>
      <c r="G17" s="8"/>
      <c r="H17" s="13">
        <v>1.52777777777778E-2</v>
      </c>
      <c r="I17" s="14">
        <v>1</v>
      </c>
      <c r="J17" s="12">
        <f t="shared" si="2"/>
        <v>1.6782407407407406E-3</v>
      </c>
      <c r="K17" s="15">
        <v>1.6979166666666667E-2</v>
      </c>
      <c r="L17" s="11">
        <f t="shared" si="3"/>
        <v>1.7013888888888669E-3</v>
      </c>
      <c r="M17" s="18">
        <f t="shared" si="8"/>
        <v>3.3796296296296074E-3</v>
      </c>
      <c r="N17" s="24">
        <v>3</v>
      </c>
      <c r="O17" s="24">
        <v>0</v>
      </c>
      <c r="P17" s="24">
        <v>0</v>
      </c>
      <c r="Q17" s="24">
        <v>0</v>
      </c>
      <c r="R17" s="24">
        <v>0</v>
      </c>
      <c r="S17" s="20">
        <f t="shared" si="4"/>
        <v>3</v>
      </c>
      <c r="T17" s="17">
        <f t="shared" si="5"/>
        <v>1.7361111111111109E-4</v>
      </c>
      <c r="U17" s="21">
        <v>1.818287037037037E-2</v>
      </c>
      <c r="V17" s="16">
        <f t="shared" si="6"/>
        <v>1.2037037037037034E-3</v>
      </c>
      <c r="W17" s="16">
        <f t="shared" si="7"/>
        <v>1.3773148148148145E-3</v>
      </c>
    </row>
    <row r="18" spans="1:23" x14ac:dyDescent="0.25">
      <c r="A18" s="49">
        <v>25</v>
      </c>
      <c r="B18" s="2" t="s">
        <v>90</v>
      </c>
      <c r="C18" s="6" t="s">
        <v>27</v>
      </c>
      <c r="D18" s="5" t="s">
        <v>23</v>
      </c>
      <c r="E18" s="12">
        <f t="shared" si="0"/>
        <v>2.5462962962962644E-3</v>
      </c>
      <c r="F18" s="12">
        <f t="shared" si="1"/>
        <v>1.9097222222222206E-3</v>
      </c>
      <c r="G18" s="8"/>
      <c r="H18" s="11">
        <v>1.6666666666666701E-2</v>
      </c>
      <c r="I18" s="14">
        <v>18</v>
      </c>
      <c r="J18" s="12">
        <f t="shared" si="2"/>
        <v>6.9444444444444436E-4</v>
      </c>
      <c r="K18" s="15">
        <v>1.8518518518518521E-2</v>
      </c>
      <c r="L18" s="11">
        <f t="shared" si="3"/>
        <v>1.8518518518518198E-3</v>
      </c>
      <c r="M18" s="18">
        <f t="shared" si="8"/>
        <v>2.5462962962962644E-3</v>
      </c>
      <c r="N18" s="24">
        <v>9</v>
      </c>
      <c r="O18" s="24">
        <v>0</v>
      </c>
      <c r="P18" s="24">
        <v>0</v>
      </c>
      <c r="Q18" s="24">
        <v>0</v>
      </c>
      <c r="R18" s="24">
        <v>0</v>
      </c>
      <c r="S18" s="20">
        <f t="shared" si="4"/>
        <v>9</v>
      </c>
      <c r="T18" s="17">
        <f t="shared" si="5"/>
        <v>5.2083333333333333E-4</v>
      </c>
      <c r="U18" s="21">
        <v>1.9907407407407408E-2</v>
      </c>
      <c r="V18" s="16">
        <f t="shared" si="6"/>
        <v>1.3888888888888874E-3</v>
      </c>
      <c r="W18" s="16">
        <f t="shared" si="7"/>
        <v>1.9097222222222206E-3</v>
      </c>
    </row>
    <row r="19" spans="1:23" x14ac:dyDescent="0.25">
      <c r="A19" s="49">
        <v>20</v>
      </c>
      <c r="B19" s="2" t="s">
        <v>67</v>
      </c>
      <c r="C19" s="6" t="s">
        <v>28</v>
      </c>
      <c r="D19" s="5" t="s">
        <v>23</v>
      </c>
      <c r="E19" s="12">
        <f t="shared" si="0"/>
        <v>2.2916666666666198E-3</v>
      </c>
      <c r="F19" s="12">
        <f t="shared" si="1"/>
        <v>1.5393518518518579E-3</v>
      </c>
      <c r="G19" s="8"/>
      <c r="H19" s="13">
        <v>1.8055555555555599E-2</v>
      </c>
      <c r="I19" s="14">
        <v>20</v>
      </c>
      <c r="J19" s="12">
        <f t="shared" si="2"/>
        <v>5.7870370370370367E-4</v>
      </c>
      <c r="K19" s="15">
        <v>1.9768518518518515E-2</v>
      </c>
      <c r="L19" s="11">
        <f t="shared" si="3"/>
        <v>1.7129629629629162E-3</v>
      </c>
      <c r="M19" s="18">
        <f t="shared" si="8"/>
        <v>2.2916666666666198E-3</v>
      </c>
      <c r="N19" s="24">
        <v>7</v>
      </c>
      <c r="O19" s="24">
        <v>0</v>
      </c>
      <c r="P19" s="24">
        <v>0</v>
      </c>
      <c r="Q19" s="24">
        <v>0</v>
      </c>
      <c r="R19" s="24">
        <v>0</v>
      </c>
      <c r="S19" s="20">
        <f t="shared" si="4"/>
        <v>7</v>
      </c>
      <c r="T19" s="17">
        <f t="shared" si="5"/>
        <v>4.0509259259259258E-4</v>
      </c>
      <c r="U19" s="21">
        <v>2.0902777777777781E-2</v>
      </c>
      <c r="V19" s="16">
        <f t="shared" si="6"/>
        <v>1.1342592592592654E-3</v>
      </c>
      <c r="W19" s="16">
        <f t="shared" si="7"/>
        <v>1.5393518518518579E-3</v>
      </c>
    </row>
    <row r="20" spans="1:23" x14ac:dyDescent="0.25">
      <c r="A20" s="49">
        <v>34</v>
      </c>
      <c r="B20" s="67" t="s">
        <v>81</v>
      </c>
      <c r="C20" s="6" t="s">
        <v>29</v>
      </c>
      <c r="D20" s="5" t="s">
        <v>23</v>
      </c>
      <c r="E20" s="12">
        <f t="shared" si="0"/>
        <v>2.4189814814815293E-3</v>
      </c>
      <c r="F20" s="12">
        <f t="shared" si="1"/>
        <v>-2.1053240740740744E-2</v>
      </c>
      <c r="G20" s="8"/>
      <c r="H20" s="13">
        <v>1.94444444444444E-2</v>
      </c>
      <c r="I20" s="14">
        <v>16</v>
      </c>
      <c r="J20" s="12">
        <f t="shared" si="2"/>
        <v>8.1018518518518516E-4</v>
      </c>
      <c r="K20" s="15">
        <v>2.1053240740740744E-2</v>
      </c>
      <c r="L20" s="11">
        <f t="shared" si="3"/>
        <v>1.6087962962963442E-3</v>
      </c>
      <c r="M20" s="18">
        <f t="shared" si="8"/>
        <v>2.4189814814815293E-3</v>
      </c>
      <c r="N20" s="59"/>
      <c r="O20" s="59"/>
      <c r="P20" s="59"/>
      <c r="Q20" s="59"/>
      <c r="R20" s="59"/>
      <c r="S20" s="55">
        <f t="shared" si="4"/>
        <v>0</v>
      </c>
      <c r="T20" s="68">
        <f t="shared" si="5"/>
        <v>0</v>
      </c>
      <c r="U20" s="56"/>
      <c r="V20" s="56">
        <f t="shared" si="6"/>
        <v>-2.1053240740740744E-2</v>
      </c>
      <c r="W20" s="56">
        <f t="shared" si="7"/>
        <v>-2.1053240740740744E-2</v>
      </c>
    </row>
    <row r="21" spans="1:23" x14ac:dyDescent="0.25">
      <c r="A21" s="49">
        <v>17</v>
      </c>
      <c r="B21" s="2" t="s">
        <v>53</v>
      </c>
      <c r="C21" s="6" t="s">
        <v>30</v>
      </c>
      <c r="D21" s="5" t="s">
        <v>23</v>
      </c>
      <c r="E21" s="12">
        <f t="shared" si="0"/>
        <v>2.3611111111111445E-3</v>
      </c>
      <c r="F21" s="12">
        <f t="shared" si="1"/>
        <v>1.2384259259259267E-3</v>
      </c>
      <c r="G21" s="8"/>
      <c r="H21" s="11">
        <v>2.0833333333333301E-2</v>
      </c>
      <c r="I21" s="14">
        <v>20</v>
      </c>
      <c r="J21" s="12">
        <f t="shared" si="2"/>
        <v>5.7870370370370367E-4</v>
      </c>
      <c r="K21" s="15">
        <v>2.2615740740740742E-2</v>
      </c>
      <c r="L21" s="11">
        <f t="shared" si="3"/>
        <v>1.7824074074074409E-3</v>
      </c>
      <c r="M21" s="18">
        <f t="shared" si="8"/>
        <v>2.3611111111111445E-3</v>
      </c>
      <c r="N21" s="24">
        <v>1</v>
      </c>
      <c r="O21" s="24">
        <v>0</v>
      </c>
      <c r="P21" s="24">
        <v>0</v>
      </c>
      <c r="Q21" s="24">
        <v>0</v>
      </c>
      <c r="R21" s="24">
        <v>0</v>
      </c>
      <c r="S21" s="20">
        <f t="shared" si="4"/>
        <v>1</v>
      </c>
      <c r="T21" s="17">
        <f t="shared" si="5"/>
        <v>5.7870370370370366E-5</v>
      </c>
      <c r="U21" s="21">
        <v>2.3796296296296298E-2</v>
      </c>
      <c r="V21" s="16">
        <f t="shared" si="6"/>
        <v>1.1805555555555562E-3</v>
      </c>
      <c r="W21" s="16">
        <f t="shared" si="7"/>
        <v>1.2384259259259267E-3</v>
      </c>
    </row>
    <row r="22" spans="1:23" x14ac:dyDescent="0.25">
      <c r="A22" s="49">
        <v>37</v>
      </c>
      <c r="B22" s="2" t="s">
        <v>93</v>
      </c>
      <c r="C22" s="6" t="s">
        <v>31</v>
      </c>
      <c r="D22" s="5" t="s">
        <v>23</v>
      </c>
      <c r="E22" s="12">
        <f t="shared" si="0"/>
        <v>3.1712962962963213E-3</v>
      </c>
      <c r="F22" s="12">
        <f t="shared" si="1"/>
        <v>1.874999999999996E-3</v>
      </c>
      <c r="G22" s="8"/>
      <c r="H22" s="13">
        <v>2.2222222222222199E-2</v>
      </c>
      <c r="I22" s="14">
        <v>8</v>
      </c>
      <c r="J22" s="12">
        <f t="shared" si="2"/>
        <v>1.273148148148148E-3</v>
      </c>
      <c r="K22" s="15">
        <v>2.4120370370370372E-2</v>
      </c>
      <c r="L22" s="11">
        <f t="shared" si="3"/>
        <v>1.8981481481481731E-3</v>
      </c>
      <c r="M22" s="18">
        <f t="shared" si="8"/>
        <v>3.1712962962963213E-3</v>
      </c>
      <c r="N22" s="24">
        <v>6</v>
      </c>
      <c r="O22" s="24">
        <v>0</v>
      </c>
      <c r="P22" s="24">
        <v>0</v>
      </c>
      <c r="Q22" s="24">
        <v>0</v>
      </c>
      <c r="R22" s="24">
        <v>0</v>
      </c>
      <c r="S22" s="20">
        <f t="shared" si="4"/>
        <v>6</v>
      </c>
      <c r="T22" s="17">
        <f t="shared" si="5"/>
        <v>3.4722222222222218E-4</v>
      </c>
      <c r="U22" s="21">
        <v>2.5648148148148146E-2</v>
      </c>
      <c r="V22" s="16">
        <f t="shared" si="6"/>
        <v>1.5277777777777737E-3</v>
      </c>
      <c r="W22" s="16">
        <f t="shared" si="7"/>
        <v>1.874999999999996E-3</v>
      </c>
    </row>
    <row r="23" spans="1:23" ht="15.75" thickBot="1" x14ac:dyDescent="0.3">
      <c r="A23" s="49">
        <v>16</v>
      </c>
      <c r="B23" s="42" t="s">
        <v>55</v>
      </c>
      <c r="C23" s="43" t="s">
        <v>32</v>
      </c>
      <c r="D23" s="44" t="s">
        <v>23</v>
      </c>
      <c r="E23" s="45">
        <f t="shared" si="0"/>
        <v>3.3101851851851955E-3</v>
      </c>
      <c r="F23" s="45">
        <f t="shared" si="1"/>
        <v>3.1712962962962927E-3</v>
      </c>
      <c r="G23" s="8"/>
      <c r="H23" s="13">
        <v>2.36111111111111E-2</v>
      </c>
      <c r="I23" s="14">
        <v>3</v>
      </c>
      <c r="J23" s="12">
        <f t="shared" si="2"/>
        <v>1.5624999999999999E-3</v>
      </c>
      <c r="K23" s="15">
        <v>2.5358796296296296E-2</v>
      </c>
      <c r="L23" s="11">
        <f t="shared" si="3"/>
        <v>1.7476851851851959E-3</v>
      </c>
      <c r="M23" s="18">
        <f t="shared" si="8"/>
        <v>3.3101851851851955E-3</v>
      </c>
      <c r="N23" s="24">
        <v>16</v>
      </c>
      <c r="O23" s="24">
        <v>0</v>
      </c>
      <c r="P23" s="24">
        <v>2</v>
      </c>
      <c r="Q23" s="24">
        <v>0</v>
      </c>
      <c r="R23" s="24">
        <v>8</v>
      </c>
      <c r="S23" s="20">
        <f t="shared" si="4"/>
        <v>26</v>
      </c>
      <c r="T23" s="17">
        <f t="shared" si="5"/>
        <v>1.5046296296296294E-3</v>
      </c>
      <c r="U23" s="21">
        <v>2.7025462962962959E-2</v>
      </c>
      <c r="V23" s="16">
        <f t="shared" si="6"/>
        <v>1.6666666666666635E-3</v>
      </c>
      <c r="W23" s="16">
        <f t="shared" si="7"/>
        <v>3.1712962962962927E-3</v>
      </c>
    </row>
    <row r="24" spans="1:23" x14ac:dyDescent="0.25">
      <c r="A24" s="49">
        <v>38</v>
      </c>
      <c r="B24" s="38" t="s">
        <v>66</v>
      </c>
      <c r="C24" s="39" t="s">
        <v>14</v>
      </c>
      <c r="D24" s="40" t="s">
        <v>11</v>
      </c>
      <c r="E24" s="41">
        <f t="shared" si="0"/>
        <v>2.3726851851851851E-3</v>
      </c>
      <c r="F24" s="41">
        <f t="shared" si="1"/>
        <v>1.3773148148148134E-3</v>
      </c>
      <c r="G24" s="8"/>
      <c r="H24" s="11">
        <v>2.5000000000000001E-2</v>
      </c>
      <c r="I24" s="14">
        <v>22</v>
      </c>
      <c r="J24" s="12">
        <f t="shared" si="2"/>
        <v>4.6296296296296293E-4</v>
      </c>
      <c r="K24" s="15">
        <v>2.6909722222222224E-2</v>
      </c>
      <c r="L24" s="11">
        <f t="shared" si="3"/>
        <v>1.9097222222222224E-3</v>
      </c>
      <c r="M24" s="18">
        <f t="shared" si="8"/>
        <v>2.3726851851851851E-3</v>
      </c>
      <c r="N24" s="24">
        <v>4</v>
      </c>
      <c r="O24" s="24">
        <v>0</v>
      </c>
      <c r="P24" s="24">
        <v>0</v>
      </c>
      <c r="Q24" s="24">
        <v>0</v>
      </c>
      <c r="R24" s="24">
        <v>0</v>
      </c>
      <c r="S24" s="20">
        <f t="shared" si="4"/>
        <v>4</v>
      </c>
      <c r="T24" s="17">
        <f t="shared" si="5"/>
        <v>2.3148148148148146E-4</v>
      </c>
      <c r="U24" s="21">
        <v>2.8055555555555556E-2</v>
      </c>
      <c r="V24" s="16">
        <f t="shared" si="6"/>
        <v>1.145833333333332E-3</v>
      </c>
      <c r="W24" s="16">
        <f t="shared" si="7"/>
        <v>1.3773148148148134E-3</v>
      </c>
    </row>
    <row r="25" spans="1:23" x14ac:dyDescent="0.25">
      <c r="A25" s="49">
        <v>47</v>
      </c>
      <c r="B25" s="2" t="s">
        <v>62</v>
      </c>
      <c r="C25" s="6" t="s">
        <v>15</v>
      </c>
      <c r="D25" s="5" t="s">
        <v>11</v>
      </c>
      <c r="E25" s="12">
        <f t="shared" si="0"/>
        <v>2.6504629629629578E-3</v>
      </c>
      <c r="F25" s="12">
        <f t="shared" si="1"/>
        <v>1.4004629629629582E-3</v>
      </c>
      <c r="G25" s="8"/>
      <c r="H25" s="13">
        <v>2.6388888888888899E-2</v>
      </c>
      <c r="I25" s="14">
        <v>18</v>
      </c>
      <c r="J25" s="12">
        <f t="shared" si="2"/>
        <v>6.9444444444444436E-4</v>
      </c>
      <c r="K25" s="15">
        <v>2.8344907407407412E-2</v>
      </c>
      <c r="L25" s="11">
        <f t="shared" si="3"/>
        <v>1.9560185185185132E-3</v>
      </c>
      <c r="M25" s="18">
        <f t="shared" si="8"/>
        <v>2.6504629629629578E-3</v>
      </c>
      <c r="N25" s="24">
        <v>3</v>
      </c>
      <c r="O25" s="24">
        <v>0</v>
      </c>
      <c r="P25" s="24">
        <v>0</v>
      </c>
      <c r="Q25" s="24">
        <v>0</v>
      </c>
      <c r="R25" s="24">
        <v>0</v>
      </c>
      <c r="S25" s="20">
        <f t="shared" si="4"/>
        <v>3</v>
      </c>
      <c r="T25" s="17">
        <f t="shared" si="5"/>
        <v>1.7361111111111109E-4</v>
      </c>
      <c r="U25" s="21">
        <v>2.9571759259259259E-2</v>
      </c>
      <c r="V25" s="16">
        <f t="shared" si="6"/>
        <v>1.226851851851847E-3</v>
      </c>
      <c r="W25" s="16">
        <f t="shared" si="7"/>
        <v>1.4004629629629582E-3</v>
      </c>
    </row>
    <row r="26" spans="1:23" x14ac:dyDescent="0.25">
      <c r="A26" s="49">
        <v>103</v>
      </c>
      <c r="B26" s="2" t="s">
        <v>110</v>
      </c>
      <c r="C26" s="6" t="s">
        <v>16</v>
      </c>
      <c r="D26" s="5" t="s">
        <v>11</v>
      </c>
      <c r="E26" s="12">
        <f t="shared" si="0"/>
        <v>3.1481481481481248E-3</v>
      </c>
      <c r="F26" s="12">
        <f t="shared" si="1"/>
        <v>3.3333333333333322E-3</v>
      </c>
      <c r="G26" s="8"/>
      <c r="H26" s="13">
        <v>2.7777777777777801E-2</v>
      </c>
      <c r="I26" s="14">
        <v>7</v>
      </c>
      <c r="J26" s="12">
        <f t="shared" si="2"/>
        <v>1.3310185185185185E-3</v>
      </c>
      <c r="K26" s="15">
        <v>2.9594907407407407E-2</v>
      </c>
      <c r="L26" s="11">
        <f t="shared" si="3"/>
        <v>1.8171296296296061E-3</v>
      </c>
      <c r="M26" s="18">
        <f t="shared" si="8"/>
        <v>3.1481481481481248E-3</v>
      </c>
      <c r="N26" s="24">
        <v>10</v>
      </c>
      <c r="O26" s="24">
        <v>0</v>
      </c>
      <c r="P26" s="24">
        <v>0</v>
      </c>
      <c r="Q26" s="24">
        <v>0</v>
      </c>
      <c r="R26" s="24">
        <v>10</v>
      </c>
      <c r="S26" s="20">
        <f t="shared" si="4"/>
        <v>20</v>
      </c>
      <c r="T26" s="17">
        <f t="shared" si="5"/>
        <v>1.1574074074074073E-3</v>
      </c>
      <c r="U26" s="21">
        <v>3.1770833333333331E-2</v>
      </c>
      <c r="V26" s="16">
        <f t="shared" si="6"/>
        <v>2.1759259259259249E-3</v>
      </c>
      <c r="W26" s="16">
        <f t="shared" si="7"/>
        <v>3.3333333333333322E-3</v>
      </c>
    </row>
    <row r="27" spans="1:23" x14ac:dyDescent="0.25">
      <c r="A27" s="49">
        <v>33</v>
      </c>
      <c r="B27" s="2" t="s">
        <v>51</v>
      </c>
      <c r="C27" s="6" t="s">
        <v>17</v>
      </c>
      <c r="D27" s="5" t="s">
        <v>11</v>
      </c>
      <c r="E27" s="12">
        <f t="shared" si="0"/>
        <v>2.418981481481453E-3</v>
      </c>
      <c r="F27" s="12">
        <f t="shared" si="1"/>
        <v>1.3194444444444467E-3</v>
      </c>
      <c r="G27" s="8"/>
      <c r="H27" s="11">
        <v>2.9166666666666698E-2</v>
      </c>
      <c r="I27" s="14">
        <v>16</v>
      </c>
      <c r="J27" s="12">
        <f t="shared" si="2"/>
        <v>8.1018518518518516E-4</v>
      </c>
      <c r="K27" s="15">
        <v>3.0775462962962966E-2</v>
      </c>
      <c r="L27" s="11">
        <f t="shared" si="3"/>
        <v>1.6087962962962679E-3</v>
      </c>
      <c r="M27" s="18">
        <f t="shared" si="8"/>
        <v>2.418981481481453E-3</v>
      </c>
      <c r="N27" s="24">
        <v>3</v>
      </c>
      <c r="O27" s="24">
        <v>0</v>
      </c>
      <c r="P27" s="24">
        <v>0</v>
      </c>
      <c r="Q27" s="24">
        <v>0</v>
      </c>
      <c r="R27" s="24">
        <v>0</v>
      </c>
      <c r="S27" s="20">
        <f t="shared" si="4"/>
        <v>3</v>
      </c>
      <c r="T27" s="17">
        <f t="shared" si="5"/>
        <v>1.7361111111111109E-4</v>
      </c>
      <c r="U27" s="21">
        <v>3.1921296296296302E-2</v>
      </c>
      <c r="V27" s="16">
        <f t="shared" si="6"/>
        <v>1.1458333333333355E-3</v>
      </c>
      <c r="W27" s="16">
        <f t="shared" si="7"/>
        <v>1.3194444444444467E-3</v>
      </c>
    </row>
    <row r="28" spans="1:23" x14ac:dyDescent="0.25">
      <c r="A28" s="49">
        <v>21</v>
      </c>
      <c r="B28" s="2" t="s">
        <v>59</v>
      </c>
      <c r="C28" s="6" t="s">
        <v>18</v>
      </c>
      <c r="D28" s="5" t="s">
        <v>11</v>
      </c>
      <c r="E28" s="12">
        <f t="shared" si="0"/>
        <v>2.3263888888888449E-3</v>
      </c>
      <c r="F28" s="12">
        <f t="shared" si="1"/>
        <v>1.3194444444444432E-3</v>
      </c>
      <c r="G28" s="8"/>
      <c r="H28" s="13">
        <v>3.05555555555556E-2</v>
      </c>
      <c r="I28" s="14">
        <v>21</v>
      </c>
      <c r="J28" s="12">
        <f t="shared" si="2"/>
        <v>5.2083333333333333E-4</v>
      </c>
      <c r="K28" s="15">
        <v>3.2361111111111111E-2</v>
      </c>
      <c r="L28" s="11">
        <f t="shared" si="3"/>
        <v>1.8055555555555117E-3</v>
      </c>
      <c r="M28" s="18">
        <f t="shared" si="8"/>
        <v>2.3263888888888449E-3</v>
      </c>
      <c r="N28" s="24">
        <v>3</v>
      </c>
      <c r="O28" s="24">
        <v>0</v>
      </c>
      <c r="P28" s="24">
        <v>0</v>
      </c>
      <c r="Q28" s="24">
        <v>0</v>
      </c>
      <c r="R28" s="24">
        <v>0</v>
      </c>
      <c r="S28" s="20">
        <f t="shared" si="4"/>
        <v>3</v>
      </c>
      <c r="T28" s="17">
        <f t="shared" si="5"/>
        <v>1.7361111111111109E-4</v>
      </c>
      <c r="U28" s="21">
        <v>3.3506944444444443E-2</v>
      </c>
      <c r="V28" s="16">
        <f t="shared" si="6"/>
        <v>1.145833333333332E-3</v>
      </c>
      <c r="W28" s="16">
        <f t="shared" si="7"/>
        <v>1.3194444444444432E-3</v>
      </c>
    </row>
    <row r="29" spans="1:23" x14ac:dyDescent="0.25">
      <c r="A29" s="49">
        <v>43</v>
      </c>
      <c r="B29" s="2" t="s">
        <v>113</v>
      </c>
      <c r="C29" s="6" t="s">
        <v>19</v>
      </c>
      <c r="D29" s="5" t="s">
        <v>11</v>
      </c>
      <c r="E29" s="12">
        <f t="shared" si="0"/>
        <v>3.1365740740740234E-3</v>
      </c>
      <c r="F29" s="12">
        <f t="shared" si="1"/>
        <v>1.7013888888888855E-3</v>
      </c>
      <c r="G29" s="8"/>
      <c r="H29" s="13">
        <v>3.1944444444444497E-2</v>
      </c>
      <c r="I29" s="14">
        <v>7</v>
      </c>
      <c r="J29" s="12">
        <f t="shared" si="2"/>
        <v>1.3310185185185185E-3</v>
      </c>
      <c r="K29" s="15">
        <v>3.3750000000000002E-2</v>
      </c>
      <c r="L29" s="11">
        <f t="shared" si="3"/>
        <v>1.8055555555555047E-3</v>
      </c>
      <c r="M29" s="18">
        <f t="shared" si="8"/>
        <v>3.1365740740740234E-3</v>
      </c>
      <c r="N29" s="24">
        <v>6</v>
      </c>
      <c r="O29" s="24">
        <v>0</v>
      </c>
      <c r="P29" s="24">
        <v>0</v>
      </c>
      <c r="Q29" s="24">
        <v>0</v>
      </c>
      <c r="R29" s="24">
        <v>0</v>
      </c>
      <c r="S29" s="20">
        <f t="shared" si="4"/>
        <v>6</v>
      </c>
      <c r="T29" s="17">
        <f t="shared" si="5"/>
        <v>3.4722222222222218E-4</v>
      </c>
      <c r="U29" s="21">
        <v>3.5104166666666665E-2</v>
      </c>
      <c r="V29" s="16">
        <f t="shared" si="6"/>
        <v>1.3541666666666632E-3</v>
      </c>
      <c r="W29" s="16">
        <f t="shared" si="7"/>
        <v>1.7013888888888855E-3</v>
      </c>
    </row>
    <row r="30" spans="1:23" x14ac:dyDescent="0.25">
      <c r="A30" s="58">
        <v>135</v>
      </c>
      <c r="B30" s="2" t="s">
        <v>76</v>
      </c>
      <c r="C30" s="6" t="s">
        <v>20</v>
      </c>
      <c r="D30" s="5" t="s">
        <v>11</v>
      </c>
      <c r="E30" s="12">
        <f t="shared" si="0"/>
        <v>2.2800925925925255E-3</v>
      </c>
      <c r="F30" s="12">
        <f t="shared" si="1"/>
        <v>1.6782407407407371E-3</v>
      </c>
      <c r="G30" s="8"/>
      <c r="H30" s="11">
        <v>3.3333333333333402E-2</v>
      </c>
      <c r="I30" s="14">
        <v>20</v>
      </c>
      <c r="J30" s="12">
        <f t="shared" si="2"/>
        <v>5.7870370370370367E-4</v>
      </c>
      <c r="K30" s="15">
        <v>3.5034722222222224E-2</v>
      </c>
      <c r="L30" s="11">
        <f t="shared" si="3"/>
        <v>1.7013888888888218E-3</v>
      </c>
      <c r="M30" s="18">
        <f t="shared" si="8"/>
        <v>2.2800925925925255E-3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0">
        <f t="shared" si="4"/>
        <v>0</v>
      </c>
      <c r="T30" s="17">
        <f t="shared" si="5"/>
        <v>0</v>
      </c>
      <c r="U30" s="21">
        <v>3.6712962962962961E-2</v>
      </c>
      <c r="V30" s="16">
        <f t="shared" si="6"/>
        <v>1.6782407407407371E-3</v>
      </c>
      <c r="W30" s="16">
        <f t="shared" si="7"/>
        <v>1.6782407407407371E-3</v>
      </c>
    </row>
    <row r="31" spans="1:23" x14ac:dyDescent="0.25">
      <c r="A31" s="49">
        <v>113</v>
      </c>
      <c r="B31" s="2" t="s">
        <v>70</v>
      </c>
      <c r="C31" s="6" t="s">
        <v>21</v>
      </c>
      <c r="D31" s="5" t="s">
        <v>11</v>
      </c>
      <c r="E31" s="12">
        <f t="shared" si="0"/>
        <v>2.4537037037036294E-3</v>
      </c>
      <c r="F31" s="12">
        <f t="shared" si="1"/>
        <v>1.5740740740740693E-3</v>
      </c>
      <c r="G31" s="8"/>
      <c r="H31" s="13">
        <v>3.47222222222223E-2</v>
      </c>
      <c r="I31" s="14">
        <v>17</v>
      </c>
      <c r="J31" s="12">
        <f t="shared" si="2"/>
        <v>7.5231481481481471E-4</v>
      </c>
      <c r="K31" s="15">
        <v>3.6423611111111115E-2</v>
      </c>
      <c r="L31" s="11">
        <f t="shared" si="3"/>
        <v>1.7013888888888148E-3</v>
      </c>
      <c r="M31" s="18">
        <f t="shared" si="8"/>
        <v>2.4537037037036294E-3</v>
      </c>
      <c r="N31" s="24">
        <v>6</v>
      </c>
      <c r="O31" s="24">
        <v>0</v>
      </c>
      <c r="P31" s="24">
        <v>0</v>
      </c>
      <c r="Q31" s="24">
        <v>0</v>
      </c>
      <c r="R31" s="24">
        <v>0</v>
      </c>
      <c r="S31" s="20">
        <f t="shared" si="4"/>
        <v>6</v>
      </c>
      <c r="T31" s="17">
        <f t="shared" si="5"/>
        <v>3.4722222222222218E-4</v>
      </c>
      <c r="U31" s="21">
        <v>3.7650462962962962E-2</v>
      </c>
      <c r="V31" s="16">
        <f t="shared" si="6"/>
        <v>1.226851851851847E-3</v>
      </c>
      <c r="W31" s="16">
        <f t="shared" si="7"/>
        <v>1.5740740740740693E-3</v>
      </c>
    </row>
    <row r="32" spans="1:23" x14ac:dyDescent="0.25">
      <c r="A32" s="49">
        <v>146</v>
      </c>
      <c r="B32" s="2" t="s">
        <v>88</v>
      </c>
      <c r="C32" s="6" t="s">
        <v>22</v>
      </c>
      <c r="D32" s="5" t="s">
        <v>23</v>
      </c>
      <c r="E32" s="12">
        <f t="shared" si="0"/>
        <v>1.9791666666665805E-3</v>
      </c>
      <c r="F32" s="12">
        <f t="shared" si="1"/>
        <v>1.4930555555555543E-3</v>
      </c>
      <c r="G32" s="8"/>
      <c r="H32" s="13">
        <v>3.6111111111111198E-2</v>
      </c>
      <c r="I32" s="14">
        <v>30</v>
      </c>
      <c r="J32" s="12">
        <f t="shared" si="2"/>
        <v>0</v>
      </c>
      <c r="K32" s="15">
        <v>3.8090277777777778E-2</v>
      </c>
      <c r="L32" s="11">
        <f t="shared" si="3"/>
        <v>1.9791666666665805E-3</v>
      </c>
      <c r="M32" s="18">
        <f t="shared" si="8"/>
        <v>1.9791666666665805E-3</v>
      </c>
      <c r="N32" s="24">
        <v>6</v>
      </c>
      <c r="O32" s="24">
        <v>0</v>
      </c>
      <c r="P32" s="24">
        <v>0</v>
      </c>
      <c r="Q32" s="24">
        <v>0</v>
      </c>
      <c r="R32" s="24">
        <v>0</v>
      </c>
      <c r="S32" s="20">
        <f t="shared" si="4"/>
        <v>6</v>
      </c>
      <c r="T32" s="17">
        <f t="shared" si="5"/>
        <v>3.4722222222222218E-4</v>
      </c>
      <c r="U32" s="21">
        <v>3.923611111111111E-2</v>
      </c>
      <c r="V32" s="16">
        <f t="shared" si="6"/>
        <v>1.145833333333332E-3</v>
      </c>
      <c r="W32" s="16">
        <f t="shared" si="7"/>
        <v>1.4930555555555543E-3</v>
      </c>
    </row>
    <row r="33" spans="1:23" x14ac:dyDescent="0.25">
      <c r="A33" s="49">
        <v>136</v>
      </c>
      <c r="B33" s="2" t="s">
        <v>99</v>
      </c>
      <c r="C33" s="6" t="s">
        <v>24</v>
      </c>
      <c r="D33" s="5" t="s">
        <v>23</v>
      </c>
      <c r="E33" s="12">
        <f t="shared" si="0"/>
        <v>2.4884259259258207E-3</v>
      </c>
      <c r="F33" s="12">
        <f t="shared" si="1"/>
        <v>1.5740740740740743E-3</v>
      </c>
      <c r="G33" s="8"/>
      <c r="H33" s="11">
        <v>3.7500000000000103E-2</v>
      </c>
      <c r="I33" s="14">
        <v>15</v>
      </c>
      <c r="J33" s="12">
        <f t="shared" si="2"/>
        <v>8.6805555555555551E-4</v>
      </c>
      <c r="K33" s="15">
        <v>3.9120370370370368E-2</v>
      </c>
      <c r="L33" s="11">
        <f t="shared" si="3"/>
        <v>1.6203703703702652E-3</v>
      </c>
      <c r="M33" s="18">
        <f t="shared" si="8"/>
        <v>2.4884259259258207E-3</v>
      </c>
      <c r="N33" s="24">
        <v>8</v>
      </c>
      <c r="O33" s="24">
        <v>0</v>
      </c>
      <c r="P33" s="24">
        <v>0</v>
      </c>
      <c r="Q33" s="24">
        <v>0</v>
      </c>
      <c r="R33" s="24">
        <v>0</v>
      </c>
      <c r="S33" s="20">
        <f t="shared" si="4"/>
        <v>8</v>
      </c>
      <c r="T33" s="17">
        <f t="shared" si="5"/>
        <v>4.6296296296296293E-4</v>
      </c>
      <c r="U33" s="21">
        <v>4.0231481481481479E-2</v>
      </c>
      <c r="V33" s="16">
        <f t="shared" si="6"/>
        <v>1.1111111111111113E-3</v>
      </c>
      <c r="W33" s="16">
        <f t="shared" si="7"/>
        <v>1.5740740740740743E-3</v>
      </c>
    </row>
    <row r="34" spans="1:23" x14ac:dyDescent="0.25">
      <c r="A34" s="49">
        <v>102</v>
      </c>
      <c r="B34" s="2" t="s">
        <v>85</v>
      </c>
      <c r="C34" s="6" t="s">
        <v>25</v>
      </c>
      <c r="D34" s="5" t="s">
        <v>23</v>
      </c>
      <c r="E34" s="12">
        <f t="shared" si="0"/>
        <v>2.6736111111109982E-3</v>
      </c>
      <c r="F34" s="12">
        <f t="shared" si="1"/>
        <v>2.7430555555555619E-3</v>
      </c>
      <c r="G34" s="8"/>
      <c r="H34" s="13">
        <v>3.8888888888889001E-2</v>
      </c>
      <c r="I34" s="14">
        <v>12</v>
      </c>
      <c r="J34" s="12">
        <f t="shared" si="2"/>
        <v>1.0416666666666667E-3</v>
      </c>
      <c r="K34" s="15">
        <v>4.0520833333333332E-2</v>
      </c>
      <c r="L34" s="11">
        <f t="shared" si="3"/>
        <v>1.6319444444443318E-3</v>
      </c>
      <c r="M34" s="18">
        <f t="shared" si="8"/>
        <v>2.6736111111109982E-3</v>
      </c>
      <c r="N34" s="24">
        <v>3</v>
      </c>
      <c r="O34" s="24">
        <v>0</v>
      </c>
      <c r="P34" s="24">
        <v>0</v>
      </c>
      <c r="Q34" s="24">
        <v>0</v>
      </c>
      <c r="R34" s="24">
        <v>14</v>
      </c>
      <c r="S34" s="20">
        <f t="shared" si="4"/>
        <v>17</v>
      </c>
      <c r="T34" s="17">
        <f t="shared" si="5"/>
        <v>9.837962962962962E-4</v>
      </c>
      <c r="U34" s="21">
        <v>4.2280092592592598E-2</v>
      </c>
      <c r="V34" s="16">
        <f t="shared" si="6"/>
        <v>1.759259259259266E-3</v>
      </c>
      <c r="W34" s="16">
        <f t="shared" si="7"/>
        <v>2.7430555555555619E-3</v>
      </c>
    </row>
    <row r="35" spans="1:23" x14ac:dyDescent="0.25">
      <c r="A35" s="49">
        <v>46</v>
      </c>
      <c r="B35" s="2" t="s">
        <v>96</v>
      </c>
      <c r="C35" s="6" t="s">
        <v>26</v>
      </c>
      <c r="D35" s="5" t="s">
        <v>23</v>
      </c>
      <c r="E35" s="12">
        <f t="shared" si="0"/>
        <v>2.6388888888887727E-3</v>
      </c>
      <c r="F35" s="12">
        <f t="shared" si="1"/>
        <v>1.9444444444444379E-3</v>
      </c>
      <c r="G35" s="8"/>
      <c r="H35" s="13">
        <v>4.0277777777777898E-2</v>
      </c>
      <c r="I35" s="14">
        <v>14</v>
      </c>
      <c r="J35" s="12">
        <f t="shared" si="2"/>
        <v>9.2592592592592585E-4</v>
      </c>
      <c r="K35" s="15">
        <v>4.1990740740740745E-2</v>
      </c>
      <c r="L35" s="11">
        <f t="shared" si="3"/>
        <v>1.7129629629628468E-3</v>
      </c>
      <c r="M35" s="18">
        <f t="shared" si="8"/>
        <v>2.6388888888887727E-3</v>
      </c>
      <c r="N35" s="24">
        <v>9</v>
      </c>
      <c r="O35" s="24">
        <v>0</v>
      </c>
      <c r="P35" s="24">
        <v>0</v>
      </c>
      <c r="Q35" s="24">
        <v>0</v>
      </c>
      <c r="R35" s="24">
        <v>0</v>
      </c>
      <c r="S35" s="20">
        <f t="shared" si="4"/>
        <v>9</v>
      </c>
      <c r="T35" s="17">
        <f t="shared" si="5"/>
        <v>5.2083333333333333E-4</v>
      </c>
      <c r="U35" s="21">
        <v>4.341435185185185E-2</v>
      </c>
      <c r="V35" s="16">
        <f t="shared" si="6"/>
        <v>1.4236111111111047E-3</v>
      </c>
      <c r="W35" s="16">
        <f t="shared" si="7"/>
        <v>1.9444444444444379E-3</v>
      </c>
    </row>
    <row r="36" spans="1:23" x14ac:dyDescent="0.25">
      <c r="A36" s="49">
        <v>91</v>
      </c>
      <c r="B36" s="2" t="s">
        <v>91</v>
      </c>
      <c r="C36" s="6" t="s">
        <v>27</v>
      </c>
      <c r="D36" s="5" t="s">
        <v>23</v>
      </c>
      <c r="E36" s="12">
        <f t="shared" si="0"/>
        <v>4.1550925925924525E-3</v>
      </c>
      <c r="F36" s="12">
        <f t="shared" si="1"/>
        <v>5.8564814814814868E-3</v>
      </c>
      <c r="G36" s="8"/>
      <c r="H36" s="11">
        <v>4.1666666666666803E-2</v>
      </c>
      <c r="I36" s="14">
        <v>0</v>
      </c>
      <c r="J36" s="12">
        <f t="shared" si="2"/>
        <v>1.736111111111111E-3</v>
      </c>
      <c r="K36" s="15">
        <v>4.4085648148148145E-2</v>
      </c>
      <c r="L36" s="11">
        <f t="shared" si="3"/>
        <v>2.4189814814813415E-3</v>
      </c>
      <c r="M36" s="18">
        <f t="shared" si="8"/>
        <v>4.1550925925924525E-3</v>
      </c>
      <c r="N36" s="24">
        <v>10</v>
      </c>
      <c r="O36" s="24">
        <v>10</v>
      </c>
      <c r="P36" s="24">
        <v>1</v>
      </c>
      <c r="Q36" s="24">
        <v>3</v>
      </c>
      <c r="R36" s="24">
        <v>30</v>
      </c>
      <c r="S36" s="20">
        <f t="shared" si="4"/>
        <v>54</v>
      </c>
      <c r="T36" s="17">
        <f t="shared" si="5"/>
        <v>3.1249999999999997E-3</v>
      </c>
      <c r="U36" s="21">
        <v>4.6817129629629632E-2</v>
      </c>
      <c r="V36" s="16">
        <f t="shared" si="6"/>
        <v>2.7314814814814875E-3</v>
      </c>
      <c r="W36" s="16">
        <f t="shared" si="7"/>
        <v>5.8564814814814868E-3</v>
      </c>
    </row>
    <row r="37" spans="1:23" x14ac:dyDescent="0.25">
      <c r="A37" s="49">
        <v>48</v>
      </c>
      <c r="B37" s="2" t="s">
        <v>68</v>
      </c>
      <c r="C37" s="6" t="s">
        <v>28</v>
      </c>
      <c r="D37" s="5" t="s">
        <v>23</v>
      </c>
      <c r="E37" s="12">
        <f t="shared" si="0"/>
        <v>2.6157407407405922E-3</v>
      </c>
      <c r="F37" s="12">
        <f t="shared" si="1"/>
        <v>2.5810185185185181E-3</v>
      </c>
      <c r="G37" s="8"/>
      <c r="H37" s="13">
        <v>4.3055555555555701E-2</v>
      </c>
      <c r="I37" s="14">
        <v>19</v>
      </c>
      <c r="J37" s="12">
        <f t="shared" si="2"/>
        <v>6.3657407407407402E-4</v>
      </c>
      <c r="K37" s="15">
        <v>4.5034722222222219E-2</v>
      </c>
      <c r="L37" s="11">
        <f t="shared" si="3"/>
        <v>1.9791666666665181E-3</v>
      </c>
      <c r="M37" s="18">
        <f t="shared" si="8"/>
        <v>2.6157407407405922E-3</v>
      </c>
      <c r="N37" s="24">
        <v>17</v>
      </c>
      <c r="O37" s="24">
        <v>0</v>
      </c>
      <c r="P37" s="24">
        <v>0</v>
      </c>
      <c r="Q37" s="24">
        <v>0</v>
      </c>
      <c r="R37" s="24">
        <v>0</v>
      </c>
      <c r="S37" s="20">
        <f t="shared" si="4"/>
        <v>17</v>
      </c>
      <c r="T37" s="17">
        <f t="shared" si="5"/>
        <v>9.837962962962962E-4</v>
      </c>
      <c r="U37" s="21">
        <v>4.6631944444444441E-2</v>
      </c>
      <c r="V37" s="16">
        <f t="shared" si="6"/>
        <v>1.5972222222222221E-3</v>
      </c>
      <c r="W37" s="16">
        <f t="shared" si="7"/>
        <v>2.5810185185185181E-3</v>
      </c>
    </row>
    <row r="38" spans="1:23" x14ac:dyDescent="0.25">
      <c r="A38" s="58">
        <v>61</v>
      </c>
      <c r="B38" s="2" t="s">
        <v>82</v>
      </c>
      <c r="C38" s="6" t="s">
        <v>29</v>
      </c>
      <c r="D38" s="5" t="s">
        <v>23</v>
      </c>
      <c r="E38" s="12">
        <f t="shared" si="0"/>
        <v>2.6851851851850276E-3</v>
      </c>
      <c r="F38" s="12">
        <f t="shared" si="1"/>
        <v>1.3078703703703739E-3</v>
      </c>
      <c r="G38" s="8"/>
      <c r="H38" s="13">
        <v>4.4444444444444599E-2</v>
      </c>
      <c r="I38" s="14">
        <v>13</v>
      </c>
      <c r="J38" s="12">
        <f t="shared" si="2"/>
        <v>9.837962962962962E-4</v>
      </c>
      <c r="K38" s="15">
        <v>4.614583333333333E-2</v>
      </c>
      <c r="L38" s="11">
        <f t="shared" si="3"/>
        <v>1.7013888888887316E-3</v>
      </c>
      <c r="M38" s="18">
        <f t="shared" si="8"/>
        <v>2.6851851851850276E-3</v>
      </c>
      <c r="N38" s="24">
        <v>2</v>
      </c>
      <c r="O38" s="24">
        <v>0</v>
      </c>
      <c r="P38" s="24">
        <v>0</v>
      </c>
      <c r="Q38" s="24">
        <v>0</v>
      </c>
      <c r="R38" s="24">
        <v>0</v>
      </c>
      <c r="S38" s="20">
        <f t="shared" si="4"/>
        <v>2</v>
      </c>
      <c r="T38" s="17">
        <f t="shared" si="5"/>
        <v>1.1574074074074073E-4</v>
      </c>
      <c r="U38" s="21">
        <v>4.7337962962962964E-2</v>
      </c>
      <c r="V38" s="16">
        <f t="shared" si="6"/>
        <v>1.1921296296296333E-3</v>
      </c>
      <c r="W38" s="16">
        <f t="shared" si="7"/>
        <v>1.3078703703703739E-3</v>
      </c>
    </row>
    <row r="39" spans="1:23" x14ac:dyDescent="0.25">
      <c r="A39" s="49">
        <v>92</v>
      </c>
      <c r="B39" s="2" t="s">
        <v>54</v>
      </c>
      <c r="C39" s="6" t="s">
        <v>30</v>
      </c>
      <c r="D39" s="5" t="s">
        <v>23</v>
      </c>
      <c r="E39" s="12">
        <f t="shared" si="0"/>
        <v>1.8518518518516841E-3</v>
      </c>
      <c r="F39" s="12">
        <f t="shared" si="1"/>
        <v>9.2592592592592726E-4</v>
      </c>
      <c r="G39" s="8"/>
      <c r="H39" s="11">
        <v>4.5833333333333497E-2</v>
      </c>
      <c r="I39" s="14">
        <v>26</v>
      </c>
      <c r="J39" s="12">
        <f t="shared" si="2"/>
        <v>2.3148148148148146E-4</v>
      </c>
      <c r="K39" s="15">
        <v>4.7453703703703699E-2</v>
      </c>
      <c r="L39" s="11">
        <f t="shared" si="3"/>
        <v>1.6203703703702027E-3</v>
      </c>
      <c r="M39" s="18">
        <f t="shared" si="8"/>
        <v>1.8518518518516841E-3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0">
        <f t="shared" si="4"/>
        <v>0</v>
      </c>
      <c r="T39" s="17">
        <f t="shared" si="5"/>
        <v>0</v>
      </c>
      <c r="U39" s="21">
        <v>4.8379629629629627E-2</v>
      </c>
      <c r="V39" s="16">
        <f t="shared" si="6"/>
        <v>9.2592592592592726E-4</v>
      </c>
      <c r="W39" s="16">
        <f t="shared" si="7"/>
        <v>9.2592592592592726E-4</v>
      </c>
    </row>
    <row r="40" spans="1:23" x14ac:dyDescent="0.25">
      <c r="A40" s="49">
        <v>22</v>
      </c>
      <c r="B40" s="67" t="s">
        <v>94</v>
      </c>
      <c r="C40" s="60" t="s">
        <v>31</v>
      </c>
      <c r="D40" s="61" t="s">
        <v>23</v>
      </c>
      <c r="E40" s="62">
        <f t="shared" si="0"/>
        <v>4.0509259259257444E-3</v>
      </c>
      <c r="F40" s="62">
        <f t="shared" si="1"/>
        <v>5.7291666666666689E-3</v>
      </c>
      <c r="G40" s="63"/>
      <c r="H40" s="64">
        <v>4.7222222222222401E-2</v>
      </c>
      <c r="I40" s="14">
        <v>10</v>
      </c>
      <c r="J40" s="12">
        <f t="shared" si="2"/>
        <v>1.1574074074074073E-3</v>
      </c>
      <c r="K40" s="15">
        <v>5.0115740740740738E-2</v>
      </c>
      <c r="L40" s="11">
        <f t="shared" si="3"/>
        <v>2.8935185185183371E-3</v>
      </c>
      <c r="M40" s="18">
        <f t="shared" si="8"/>
        <v>4.0509259259257444E-3</v>
      </c>
      <c r="N40" s="65" t="s">
        <v>116</v>
      </c>
      <c r="O40" s="24">
        <v>3</v>
      </c>
      <c r="P40" s="24">
        <v>4</v>
      </c>
      <c r="Q40" s="24">
        <v>1</v>
      </c>
      <c r="R40" s="24">
        <v>26</v>
      </c>
      <c r="S40" s="55">
        <f t="shared" si="4"/>
        <v>34</v>
      </c>
      <c r="T40" s="68">
        <f t="shared" si="5"/>
        <v>1.9675925925925924E-3</v>
      </c>
      <c r="U40" s="56">
        <v>5.3877314814814815E-2</v>
      </c>
      <c r="V40" s="56">
        <f t="shared" si="6"/>
        <v>3.7615740740740769E-3</v>
      </c>
      <c r="W40" s="56">
        <f t="shared" si="7"/>
        <v>5.7291666666666689E-3</v>
      </c>
    </row>
    <row r="41" spans="1:23" ht="15.75" thickBot="1" x14ac:dyDescent="0.3">
      <c r="A41" s="49">
        <v>104</v>
      </c>
      <c r="B41" s="42" t="s">
        <v>56</v>
      </c>
      <c r="C41" s="43" t="s">
        <v>32</v>
      </c>
      <c r="D41" s="44" t="s">
        <v>23</v>
      </c>
      <c r="E41" s="45">
        <f t="shared" si="0"/>
        <v>1.805555555555366E-3</v>
      </c>
      <c r="F41" s="45">
        <f t="shared" si="1"/>
        <v>1.0763888888888906E-3</v>
      </c>
      <c r="G41" s="8"/>
      <c r="H41" s="13">
        <v>4.8611111111111299E-2</v>
      </c>
      <c r="I41" s="14">
        <v>30</v>
      </c>
      <c r="J41" s="12">
        <f t="shared" si="2"/>
        <v>0</v>
      </c>
      <c r="K41" s="15">
        <v>5.0416666666666665E-2</v>
      </c>
      <c r="L41" s="11">
        <f t="shared" si="3"/>
        <v>1.805555555555366E-3</v>
      </c>
      <c r="M41" s="18">
        <f t="shared" si="8"/>
        <v>1.805555555555366E-3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0">
        <f t="shared" si="4"/>
        <v>0</v>
      </c>
      <c r="T41" s="17">
        <f t="shared" si="5"/>
        <v>0</v>
      </c>
      <c r="U41" s="21">
        <v>5.1493055555555556E-2</v>
      </c>
      <c r="V41" s="16">
        <f t="shared" si="6"/>
        <v>1.0763888888888906E-3</v>
      </c>
      <c r="W41" s="16">
        <f t="shared" si="7"/>
        <v>1.0763888888888906E-3</v>
      </c>
    </row>
    <row r="42" spans="1:23" x14ac:dyDescent="0.25">
      <c r="A42" s="49">
        <v>99</v>
      </c>
      <c r="B42" s="38" t="s">
        <v>65</v>
      </c>
      <c r="C42" s="39" t="s">
        <v>14</v>
      </c>
      <c r="D42" s="40" t="s">
        <v>11</v>
      </c>
      <c r="E42" s="41">
        <f t="shared" si="0"/>
        <v>2.8935185185183219E-3</v>
      </c>
      <c r="F42" s="41">
        <f t="shared" si="1"/>
        <v>1.4004629629629582E-3</v>
      </c>
      <c r="G42" s="8"/>
      <c r="H42" s="11">
        <v>5.0000000000000197E-2</v>
      </c>
      <c r="I42" s="14">
        <v>14</v>
      </c>
      <c r="J42" s="12">
        <f t="shared" si="2"/>
        <v>9.2592592592592585E-4</v>
      </c>
      <c r="K42" s="15">
        <v>5.1967592592592593E-2</v>
      </c>
      <c r="L42" s="11">
        <f t="shared" si="3"/>
        <v>1.9675925925923959E-3</v>
      </c>
      <c r="M42" s="18">
        <f t="shared" si="8"/>
        <v>2.8935185185183219E-3</v>
      </c>
      <c r="N42" s="24">
        <v>3</v>
      </c>
      <c r="O42" s="24">
        <v>0</v>
      </c>
      <c r="P42" s="24">
        <v>0</v>
      </c>
      <c r="Q42" s="24">
        <v>0</v>
      </c>
      <c r="R42" s="24">
        <v>0</v>
      </c>
      <c r="S42" s="20">
        <f t="shared" si="4"/>
        <v>3</v>
      </c>
      <c r="T42" s="17">
        <f t="shared" si="5"/>
        <v>1.7361111111111109E-4</v>
      </c>
      <c r="U42" s="21">
        <v>5.319444444444444E-2</v>
      </c>
      <c r="V42" s="16">
        <f t="shared" si="6"/>
        <v>1.226851851851847E-3</v>
      </c>
      <c r="W42" s="16">
        <f t="shared" si="7"/>
        <v>1.4004629629629582E-3</v>
      </c>
    </row>
    <row r="43" spans="1:23" x14ac:dyDescent="0.25">
      <c r="A43" s="49">
        <v>96</v>
      </c>
      <c r="B43" s="2" t="s">
        <v>63</v>
      </c>
      <c r="C43" s="6" t="s">
        <v>15</v>
      </c>
      <c r="D43" s="5" t="s">
        <v>11</v>
      </c>
      <c r="E43" s="12">
        <f t="shared" si="0"/>
        <v>1.7708333333331244E-3</v>
      </c>
      <c r="F43" s="12">
        <f t="shared" si="1"/>
        <v>1.3078703703703703E-3</v>
      </c>
      <c r="G43" s="8"/>
      <c r="H43" s="13">
        <v>5.1388888888889102E-2</v>
      </c>
      <c r="I43" s="14">
        <v>30</v>
      </c>
      <c r="J43" s="12">
        <f t="shared" si="2"/>
        <v>0</v>
      </c>
      <c r="K43" s="15">
        <v>5.3159722222222226E-2</v>
      </c>
      <c r="L43" s="11">
        <f t="shared" si="3"/>
        <v>1.7708333333331244E-3</v>
      </c>
      <c r="M43" s="18">
        <f t="shared" si="8"/>
        <v>1.7708333333331244E-3</v>
      </c>
      <c r="N43" s="24">
        <v>6</v>
      </c>
      <c r="O43" s="24">
        <v>0</v>
      </c>
      <c r="P43" s="24">
        <v>0</v>
      </c>
      <c r="Q43" s="24">
        <v>0</v>
      </c>
      <c r="R43" s="24">
        <v>0</v>
      </c>
      <c r="S43" s="20">
        <f t="shared" si="4"/>
        <v>6</v>
      </c>
      <c r="T43" s="17">
        <f t="shared" si="5"/>
        <v>3.4722222222222218E-4</v>
      </c>
      <c r="U43" s="21">
        <v>5.4120370370370374E-2</v>
      </c>
      <c r="V43" s="16">
        <f t="shared" si="6"/>
        <v>9.6064814814814797E-4</v>
      </c>
      <c r="W43" s="16">
        <f t="shared" si="7"/>
        <v>1.3078703703703703E-3</v>
      </c>
    </row>
    <row r="44" spans="1:23" x14ac:dyDescent="0.25">
      <c r="A44" s="49">
        <v>58</v>
      </c>
      <c r="B44" s="2" t="s">
        <v>74</v>
      </c>
      <c r="C44" s="6" t="s">
        <v>16</v>
      </c>
      <c r="D44" s="5" t="s">
        <v>11</v>
      </c>
      <c r="E44" s="12">
        <f t="shared" si="0"/>
        <v>2.5578703703701489E-3</v>
      </c>
      <c r="F44" s="12">
        <f t="shared" si="1"/>
        <v>1.4583333333333336E-3</v>
      </c>
      <c r="G44" s="8"/>
      <c r="H44" s="13">
        <v>5.2777777777778E-2</v>
      </c>
      <c r="I44" s="14">
        <v>13</v>
      </c>
      <c r="J44" s="12">
        <f t="shared" si="2"/>
        <v>9.837962962962962E-4</v>
      </c>
      <c r="K44" s="15">
        <v>5.4351851851851853E-2</v>
      </c>
      <c r="L44" s="11">
        <f t="shared" si="3"/>
        <v>1.5740740740738529E-3</v>
      </c>
      <c r="M44" s="18">
        <f t="shared" si="8"/>
        <v>2.5578703703701489E-3</v>
      </c>
      <c r="N44" s="24">
        <v>6</v>
      </c>
      <c r="O44" s="24">
        <v>0</v>
      </c>
      <c r="P44" s="24">
        <v>0</v>
      </c>
      <c r="Q44" s="24">
        <v>0</v>
      </c>
      <c r="R44" s="24">
        <v>0</v>
      </c>
      <c r="S44" s="20">
        <f t="shared" si="4"/>
        <v>6</v>
      </c>
      <c r="T44" s="17">
        <f t="shared" si="5"/>
        <v>3.4722222222222218E-4</v>
      </c>
      <c r="U44" s="21">
        <v>5.5462962962962964E-2</v>
      </c>
      <c r="V44" s="16">
        <f t="shared" si="6"/>
        <v>1.1111111111111113E-3</v>
      </c>
      <c r="W44" s="16">
        <f t="shared" si="7"/>
        <v>1.4583333333333336E-3</v>
      </c>
    </row>
    <row r="45" spans="1:23" x14ac:dyDescent="0.25">
      <c r="A45" s="49">
        <v>32</v>
      </c>
      <c r="B45" s="2" t="s">
        <v>52</v>
      </c>
      <c r="C45" s="6" t="s">
        <v>17</v>
      </c>
      <c r="D45" s="5" t="s">
        <v>11</v>
      </c>
      <c r="E45" s="12">
        <f t="shared" si="0"/>
        <v>2.6041666666665395E-3</v>
      </c>
      <c r="F45" s="12">
        <f t="shared" si="1"/>
        <v>1.736111111111101E-3</v>
      </c>
      <c r="G45" s="8"/>
      <c r="H45" s="11">
        <v>5.41666666666668E-2</v>
      </c>
      <c r="I45" s="14">
        <v>19</v>
      </c>
      <c r="J45" s="12">
        <f t="shared" si="2"/>
        <v>6.3657407407407402E-4</v>
      </c>
      <c r="K45" s="15">
        <v>5.6134259259259266E-2</v>
      </c>
      <c r="L45" s="11">
        <f t="shared" si="3"/>
        <v>1.9675925925924653E-3</v>
      </c>
      <c r="M45" s="18">
        <f t="shared" si="8"/>
        <v>2.6041666666665395E-3</v>
      </c>
      <c r="N45" s="24">
        <v>4</v>
      </c>
      <c r="O45" s="24">
        <v>0</v>
      </c>
      <c r="P45" s="24">
        <v>0</v>
      </c>
      <c r="Q45" s="24">
        <v>0</v>
      </c>
      <c r="R45" s="24">
        <v>0</v>
      </c>
      <c r="S45" s="20">
        <f t="shared" si="4"/>
        <v>4</v>
      </c>
      <c r="T45" s="17">
        <f t="shared" si="5"/>
        <v>2.3148148148148146E-4</v>
      </c>
      <c r="U45" s="21">
        <v>5.7638888888888885E-2</v>
      </c>
      <c r="V45" s="16">
        <f t="shared" si="6"/>
        <v>1.5046296296296197E-3</v>
      </c>
      <c r="W45" s="16">
        <f t="shared" si="7"/>
        <v>1.736111111111101E-3</v>
      </c>
    </row>
    <row r="46" spans="1:23" x14ac:dyDescent="0.25">
      <c r="A46" s="49">
        <v>25</v>
      </c>
      <c r="B46" s="2" t="s">
        <v>60</v>
      </c>
      <c r="C46" s="6" t="s">
        <v>18</v>
      </c>
      <c r="D46" s="5" t="s">
        <v>11</v>
      </c>
      <c r="E46" s="12">
        <f t="shared" si="0"/>
        <v>2.4884259259257803E-3</v>
      </c>
      <c r="F46" s="12">
        <f t="shared" si="1"/>
        <v>1.4699074074074065E-3</v>
      </c>
      <c r="G46" s="8"/>
      <c r="H46" s="13">
        <v>5.5555555555555698E-2</v>
      </c>
      <c r="I46" s="14">
        <v>20</v>
      </c>
      <c r="J46" s="12">
        <f t="shared" si="2"/>
        <v>5.7870370370370367E-4</v>
      </c>
      <c r="K46" s="15">
        <v>5.7465277777777775E-2</v>
      </c>
      <c r="L46" s="11">
        <f t="shared" si="3"/>
        <v>1.9097222222220767E-3</v>
      </c>
      <c r="M46" s="18">
        <f t="shared" si="8"/>
        <v>2.4884259259257803E-3</v>
      </c>
      <c r="N46" s="24">
        <v>3</v>
      </c>
      <c r="O46" s="24">
        <v>0</v>
      </c>
      <c r="P46" s="24">
        <v>0</v>
      </c>
      <c r="Q46" s="24">
        <v>0</v>
      </c>
      <c r="R46" s="24">
        <v>0</v>
      </c>
      <c r="S46" s="20">
        <f t="shared" si="4"/>
        <v>3</v>
      </c>
      <c r="T46" s="17">
        <f t="shared" si="5"/>
        <v>1.7361111111111109E-4</v>
      </c>
      <c r="U46" s="21">
        <v>5.876157407407407E-2</v>
      </c>
      <c r="V46" s="16">
        <f t="shared" si="6"/>
        <v>1.2962962962962954E-3</v>
      </c>
      <c r="W46" s="16">
        <f t="shared" si="7"/>
        <v>1.4699074074074065E-3</v>
      </c>
    </row>
    <row r="47" spans="1:23" x14ac:dyDescent="0.25">
      <c r="A47" s="57"/>
      <c r="B47" s="2"/>
      <c r="C47" s="6"/>
      <c r="D47" s="5"/>
      <c r="E47" s="12"/>
      <c r="F47" s="12"/>
      <c r="G47" s="8"/>
      <c r="H47" s="13"/>
      <c r="I47" s="14"/>
      <c r="J47" s="12"/>
      <c r="K47" s="14"/>
      <c r="L47" s="11"/>
      <c r="M47" s="18"/>
      <c r="N47" s="24"/>
      <c r="O47" s="24"/>
      <c r="P47" s="24"/>
      <c r="Q47" s="24"/>
      <c r="R47" s="24"/>
      <c r="S47" s="20"/>
      <c r="T47" s="17"/>
      <c r="U47" s="21"/>
      <c r="V47" s="16"/>
      <c r="W47" s="16"/>
    </row>
    <row r="48" spans="1:23" x14ac:dyDescent="0.25">
      <c r="A48" s="49">
        <v>28</v>
      </c>
      <c r="B48" s="2" t="s">
        <v>77</v>
      </c>
      <c r="C48" s="6" t="s">
        <v>20</v>
      </c>
      <c r="D48" s="5" t="s">
        <v>11</v>
      </c>
      <c r="E48" s="12">
        <f t="shared" si="0"/>
        <v>2.6620370370368713E-3</v>
      </c>
      <c r="F48" s="12">
        <f t="shared" si="1"/>
        <v>1.7013888888888879E-3</v>
      </c>
      <c r="G48" s="8"/>
      <c r="H48" s="11">
        <v>5.8333333333333501E-2</v>
      </c>
      <c r="I48" s="14">
        <v>14</v>
      </c>
      <c r="J48" s="12">
        <f t="shared" si="2"/>
        <v>9.2592592592592585E-4</v>
      </c>
      <c r="K48" s="15">
        <v>6.0069444444444446E-2</v>
      </c>
      <c r="L48" s="11">
        <f t="shared" si="3"/>
        <v>1.7361111111109453E-3</v>
      </c>
      <c r="M48" s="18">
        <f t="shared" si="8"/>
        <v>2.6620370370368713E-3</v>
      </c>
      <c r="N48" s="24">
        <v>5</v>
      </c>
      <c r="O48" s="24">
        <v>2</v>
      </c>
      <c r="P48" s="24">
        <v>0</v>
      </c>
      <c r="Q48" s="24">
        <v>0</v>
      </c>
      <c r="R48" s="24">
        <v>0</v>
      </c>
      <c r="S48" s="20">
        <f t="shared" si="4"/>
        <v>7</v>
      </c>
      <c r="T48" s="17">
        <f t="shared" si="5"/>
        <v>4.0509259259259258E-4</v>
      </c>
      <c r="U48" s="21">
        <v>6.1365740740740742E-2</v>
      </c>
      <c r="V48" s="16">
        <f t="shared" si="6"/>
        <v>1.2962962962962954E-3</v>
      </c>
      <c r="W48" s="16">
        <f t="shared" si="7"/>
        <v>1.7013888888888879E-3</v>
      </c>
    </row>
    <row r="49" spans="1:23" x14ac:dyDescent="0.25">
      <c r="A49" s="49">
        <v>97</v>
      </c>
      <c r="B49" s="2" t="s">
        <v>71</v>
      </c>
      <c r="C49" s="6" t="s">
        <v>21</v>
      </c>
      <c r="D49" s="5" t="s">
        <v>11</v>
      </c>
      <c r="E49" s="12">
        <f t="shared" si="0"/>
        <v>2.5462962962961256E-3</v>
      </c>
      <c r="F49" s="12">
        <f t="shared" si="1"/>
        <v>1.6782407407407338E-3</v>
      </c>
      <c r="G49" s="8"/>
      <c r="H49" s="13">
        <v>5.9722222222222399E-2</v>
      </c>
      <c r="I49" s="14">
        <v>18</v>
      </c>
      <c r="J49" s="12">
        <f t="shared" si="2"/>
        <v>6.9444444444444436E-4</v>
      </c>
      <c r="K49" s="15">
        <v>6.157407407407408E-2</v>
      </c>
      <c r="L49" s="11">
        <f t="shared" si="3"/>
        <v>1.8518518518516811E-3</v>
      </c>
      <c r="M49" s="18">
        <f t="shared" si="8"/>
        <v>2.5462962962961256E-3</v>
      </c>
      <c r="N49" s="24">
        <v>7</v>
      </c>
      <c r="O49" s="24">
        <v>0</v>
      </c>
      <c r="P49" s="24">
        <v>0</v>
      </c>
      <c r="Q49" s="24">
        <v>0</v>
      </c>
      <c r="R49" s="24">
        <v>0</v>
      </c>
      <c r="S49" s="20">
        <f t="shared" si="4"/>
        <v>7</v>
      </c>
      <c r="T49" s="17">
        <f t="shared" si="5"/>
        <v>4.0509259259259258E-4</v>
      </c>
      <c r="U49" s="21">
        <v>6.2847222222222221E-2</v>
      </c>
      <c r="V49" s="16">
        <f t="shared" si="6"/>
        <v>1.2731481481481413E-3</v>
      </c>
      <c r="W49" s="16">
        <f t="shared" si="7"/>
        <v>1.6782407407407338E-3</v>
      </c>
    </row>
    <row r="50" spans="1:23" x14ac:dyDescent="0.25">
      <c r="A50" s="49">
        <v>59</v>
      </c>
      <c r="B50" s="2" t="s">
        <v>89</v>
      </c>
      <c r="C50" s="6" t="s">
        <v>22</v>
      </c>
      <c r="D50" s="5" t="s">
        <v>23</v>
      </c>
      <c r="E50" s="12">
        <f t="shared" si="0"/>
        <v>1.8749999999998143E-3</v>
      </c>
      <c r="F50" s="12">
        <f t="shared" si="1"/>
        <v>1.0763888888888906E-3</v>
      </c>
      <c r="G50" s="8"/>
      <c r="H50" s="13">
        <v>6.1111111111111303E-2</v>
      </c>
      <c r="I50" s="14">
        <v>30</v>
      </c>
      <c r="J50" s="12">
        <f t="shared" si="2"/>
        <v>0</v>
      </c>
      <c r="K50" s="15">
        <v>6.2986111111111118E-2</v>
      </c>
      <c r="L50" s="11">
        <f t="shared" si="3"/>
        <v>1.8749999999998143E-3</v>
      </c>
      <c r="M50" s="18">
        <f t="shared" si="8"/>
        <v>1.8749999999998143E-3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0">
        <f t="shared" si="4"/>
        <v>0</v>
      </c>
      <c r="T50" s="17">
        <f t="shared" si="5"/>
        <v>0</v>
      </c>
      <c r="U50" s="21">
        <v>6.4062500000000008E-2</v>
      </c>
      <c r="V50" s="16">
        <f t="shared" si="6"/>
        <v>1.0763888888888906E-3</v>
      </c>
      <c r="W50" s="16">
        <f t="shared" si="7"/>
        <v>1.0763888888888906E-3</v>
      </c>
    </row>
    <row r="51" spans="1:23" x14ac:dyDescent="0.25">
      <c r="A51" s="49">
        <v>45</v>
      </c>
      <c r="B51" s="2" t="s">
        <v>100</v>
      </c>
      <c r="C51" s="6" t="s">
        <v>24</v>
      </c>
      <c r="D51" s="5" t="s">
        <v>23</v>
      </c>
      <c r="E51" s="12">
        <f t="shared" si="0"/>
        <v>2.2800925925924092E-3</v>
      </c>
      <c r="F51" s="12">
        <f t="shared" si="1"/>
        <v>1.7013888888888786E-3</v>
      </c>
      <c r="G51" s="8"/>
      <c r="H51" s="11">
        <v>6.2500000000000194E-2</v>
      </c>
      <c r="I51" s="14">
        <v>22</v>
      </c>
      <c r="J51" s="12">
        <f t="shared" si="2"/>
        <v>4.6296296296296293E-4</v>
      </c>
      <c r="K51" s="15">
        <v>6.4317129629629641E-2</v>
      </c>
      <c r="L51" s="11">
        <f t="shared" si="3"/>
        <v>1.8171296296294465E-3</v>
      </c>
      <c r="M51" s="18">
        <f t="shared" si="8"/>
        <v>2.2800925925924092E-3</v>
      </c>
      <c r="N51" s="24">
        <v>6</v>
      </c>
      <c r="O51" s="24">
        <v>0</v>
      </c>
      <c r="P51" s="24">
        <v>0</v>
      </c>
      <c r="Q51" s="24">
        <v>0</v>
      </c>
      <c r="R51" s="24">
        <v>0</v>
      </c>
      <c r="S51" s="20">
        <f t="shared" si="4"/>
        <v>6</v>
      </c>
      <c r="T51" s="17">
        <f t="shared" si="5"/>
        <v>3.4722222222222218E-4</v>
      </c>
      <c r="U51" s="21">
        <v>6.5671296296296297E-2</v>
      </c>
      <c r="V51" s="16">
        <f t="shared" si="6"/>
        <v>1.3541666666666563E-3</v>
      </c>
      <c r="W51" s="16">
        <f t="shared" si="7"/>
        <v>1.7013888888888786E-3</v>
      </c>
    </row>
    <row r="52" spans="1:23" x14ac:dyDescent="0.25">
      <c r="A52" s="49">
        <v>46</v>
      </c>
      <c r="B52" s="2" t="s">
        <v>86</v>
      </c>
      <c r="C52" s="6" t="s">
        <v>25</v>
      </c>
      <c r="D52" s="5" t="s">
        <v>23</v>
      </c>
      <c r="E52" s="12">
        <f t="shared" si="0"/>
        <v>3.159722222222004E-3</v>
      </c>
      <c r="F52" s="12">
        <f t="shared" si="1"/>
        <v>2.5925925925925925E-3</v>
      </c>
      <c r="G52" s="8"/>
      <c r="H52" s="13">
        <v>6.3888888888889106E-2</v>
      </c>
      <c r="I52" s="14">
        <v>7</v>
      </c>
      <c r="J52" s="12">
        <f t="shared" si="2"/>
        <v>1.3310185185185185E-3</v>
      </c>
      <c r="K52" s="15">
        <v>6.5717592592592591E-2</v>
      </c>
      <c r="L52" s="11">
        <f t="shared" si="3"/>
        <v>1.8287037037034853E-3</v>
      </c>
      <c r="M52" s="18">
        <f t="shared" si="8"/>
        <v>3.159722222222004E-3</v>
      </c>
      <c r="N52" s="24">
        <v>1</v>
      </c>
      <c r="O52" s="24"/>
      <c r="P52" s="24">
        <v>0</v>
      </c>
      <c r="Q52" s="24">
        <v>0</v>
      </c>
      <c r="R52" s="24">
        <v>8</v>
      </c>
      <c r="S52" s="20">
        <f t="shared" si="4"/>
        <v>9</v>
      </c>
      <c r="T52" s="17">
        <f t="shared" si="5"/>
        <v>5.2083333333333333E-4</v>
      </c>
      <c r="U52" s="21">
        <v>6.7789351851851851E-2</v>
      </c>
      <c r="V52" s="16">
        <f t="shared" si="6"/>
        <v>2.0717592592592593E-3</v>
      </c>
      <c r="W52" s="16">
        <f t="shared" si="7"/>
        <v>2.5925925925925925E-3</v>
      </c>
    </row>
    <row r="53" spans="1:23" x14ac:dyDescent="0.25">
      <c r="A53" s="49"/>
      <c r="B53" s="2"/>
      <c r="C53" s="6"/>
      <c r="D53" s="5"/>
      <c r="E53" s="12"/>
      <c r="F53" s="12"/>
      <c r="G53" s="8"/>
      <c r="H53" s="13"/>
      <c r="I53" s="14"/>
      <c r="J53" s="12"/>
      <c r="K53" s="14"/>
      <c r="L53" s="11"/>
      <c r="M53" s="18"/>
      <c r="N53" s="24"/>
      <c r="O53" s="24"/>
      <c r="P53" s="24"/>
      <c r="Q53" s="24"/>
      <c r="R53" s="24"/>
      <c r="S53" s="20"/>
      <c r="T53" s="17"/>
      <c r="U53" s="21"/>
      <c r="V53" s="16"/>
      <c r="W53" s="16"/>
    </row>
    <row r="54" spans="1:23" x14ac:dyDescent="0.25">
      <c r="A54" s="49"/>
      <c r="B54" s="2"/>
      <c r="C54" s="6"/>
      <c r="D54" s="5"/>
      <c r="E54" s="12"/>
      <c r="F54" s="12"/>
      <c r="G54" s="8"/>
      <c r="H54" s="11"/>
      <c r="I54" s="14"/>
      <c r="J54" s="12"/>
      <c r="K54" s="14"/>
      <c r="L54" s="11"/>
      <c r="M54" s="18"/>
      <c r="N54" s="24"/>
      <c r="O54" s="24"/>
      <c r="P54" s="24"/>
      <c r="Q54" s="24"/>
      <c r="R54" s="24"/>
      <c r="S54" s="20"/>
      <c r="T54" s="17"/>
      <c r="U54" s="21"/>
      <c r="V54" s="16"/>
      <c r="W54" s="16"/>
    </row>
    <row r="55" spans="1:23" x14ac:dyDescent="0.25">
      <c r="A55" s="49"/>
      <c r="B55" s="2"/>
      <c r="C55" s="6"/>
      <c r="D55" s="5"/>
      <c r="E55" s="12"/>
      <c r="F55" s="12"/>
      <c r="G55" s="8"/>
      <c r="H55" s="13"/>
      <c r="I55" s="14"/>
      <c r="J55" s="12"/>
      <c r="K55" s="14"/>
      <c r="L55" s="11"/>
      <c r="M55" s="18"/>
      <c r="N55" s="24"/>
      <c r="O55" s="24"/>
      <c r="P55" s="24"/>
      <c r="Q55" s="24"/>
      <c r="R55" s="24"/>
      <c r="S55" s="20"/>
      <c r="T55" s="17"/>
      <c r="U55" s="21"/>
      <c r="V55" s="16"/>
      <c r="W55" s="16"/>
    </row>
    <row r="56" spans="1:23" x14ac:dyDescent="0.25">
      <c r="A56" s="49">
        <v>70</v>
      </c>
      <c r="B56" s="2" t="s">
        <v>83</v>
      </c>
      <c r="C56" s="6" t="s">
        <v>29</v>
      </c>
      <c r="D56" s="5" t="s">
        <v>23</v>
      </c>
      <c r="E56" s="12">
        <f t="shared" si="0"/>
        <v>1.9444444444441801E-3</v>
      </c>
      <c r="F56" s="12">
        <f t="shared" si="1"/>
        <v>1.4120370370370456E-3</v>
      </c>
      <c r="G56" s="8"/>
      <c r="H56" s="13">
        <v>6.9444444444444697E-2</v>
      </c>
      <c r="I56" s="14">
        <v>27</v>
      </c>
      <c r="J56" s="12">
        <f t="shared" si="2"/>
        <v>1.7361111111111109E-4</v>
      </c>
      <c r="K56" s="15">
        <v>7.1215277777777766E-2</v>
      </c>
      <c r="L56" s="11">
        <f t="shared" si="3"/>
        <v>1.7708333333330689E-3</v>
      </c>
      <c r="M56" s="18">
        <f t="shared" si="8"/>
        <v>1.9444444444441801E-3</v>
      </c>
      <c r="N56" s="24">
        <v>3</v>
      </c>
      <c r="O56" s="24">
        <v>0</v>
      </c>
      <c r="P56" s="24">
        <v>0</v>
      </c>
      <c r="Q56" s="24">
        <v>0</v>
      </c>
      <c r="R56" s="24">
        <v>0</v>
      </c>
      <c r="S56" s="20">
        <f t="shared" si="4"/>
        <v>3</v>
      </c>
      <c r="T56" s="17">
        <f t="shared" si="5"/>
        <v>1.7361111111111109E-4</v>
      </c>
      <c r="U56" s="21">
        <v>7.2453703703703701E-2</v>
      </c>
      <c r="V56" s="16">
        <f t="shared" si="6"/>
        <v>1.2384259259259345E-3</v>
      </c>
      <c r="W56" s="16">
        <f t="shared" si="7"/>
        <v>1.4120370370370456E-3</v>
      </c>
    </row>
    <row r="57" spans="1:23" x14ac:dyDescent="0.25">
      <c r="A57" s="49"/>
      <c r="B57" s="2"/>
      <c r="C57" s="6"/>
      <c r="D57" s="5"/>
      <c r="E57" s="12"/>
      <c r="F57" s="12"/>
      <c r="G57" s="8"/>
      <c r="H57" s="11"/>
      <c r="I57" s="14"/>
      <c r="J57" s="12"/>
      <c r="K57" s="14"/>
      <c r="L57" s="11"/>
      <c r="M57" s="18"/>
      <c r="N57" s="24"/>
      <c r="O57" s="24"/>
      <c r="P57" s="24"/>
      <c r="Q57" s="24"/>
      <c r="R57" s="24"/>
      <c r="S57" s="20"/>
      <c r="T57" s="17"/>
      <c r="U57" s="21"/>
      <c r="V57" s="16"/>
      <c r="W57" s="16"/>
    </row>
    <row r="58" spans="1:23" x14ac:dyDescent="0.25">
      <c r="A58" s="49"/>
      <c r="B58" s="2"/>
      <c r="C58" s="6"/>
      <c r="D58" s="5"/>
      <c r="E58" s="12"/>
      <c r="F58" s="12"/>
      <c r="G58" s="8"/>
      <c r="H58" s="13"/>
      <c r="I58" s="14"/>
      <c r="J58" s="12"/>
      <c r="K58" s="14"/>
      <c r="L58" s="11"/>
      <c r="M58" s="18"/>
      <c r="N58" s="24"/>
      <c r="O58" s="24"/>
      <c r="P58" s="24"/>
      <c r="Q58" s="24"/>
      <c r="R58" s="24"/>
      <c r="S58" s="20"/>
      <c r="T58" s="17"/>
      <c r="U58" s="21"/>
      <c r="V58" s="16"/>
      <c r="W58" s="16"/>
    </row>
    <row r="59" spans="1:23" x14ac:dyDescent="0.25">
      <c r="A59" s="49">
        <v>83</v>
      </c>
      <c r="B59" s="2" t="s">
        <v>57</v>
      </c>
      <c r="C59" s="6" t="s">
        <v>32</v>
      </c>
      <c r="D59" s="5" t="s">
        <v>23</v>
      </c>
      <c r="E59" s="12">
        <f t="shared" si="0"/>
        <v>2.4884259259259247E-3</v>
      </c>
      <c r="F59" s="12">
        <f t="shared" si="1"/>
        <v>2.5347222222222238E-3</v>
      </c>
      <c r="G59" s="8"/>
      <c r="H59" s="13">
        <v>7.0833333333333331E-2</v>
      </c>
      <c r="I59" s="14">
        <v>15</v>
      </c>
      <c r="J59" s="12">
        <f t="shared" si="2"/>
        <v>8.6805555555555551E-4</v>
      </c>
      <c r="K59" s="15">
        <v>7.2453703703703701E-2</v>
      </c>
      <c r="L59" s="11">
        <f t="shared" si="3"/>
        <v>1.6203703703703692E-3</v>
      </c>
      <c r="M59" s="18">
        <f t="shared" si="8"/>
        <v>2.4884259259259247E-3</v>
      </c>
      <c r="N59" s="24">
        <v>6</v>
      </c>
      <c r="O59" s="24">
        <v>0</v>
      </c>
      <c r="P59" s="24">
        <v>0</v>
      </c>
      <c r="Q59" s="24">
        <v>0</v>
      </c>
      <c r="R59" s="24">
        <v>11</v>
      </c>
      <c r="S59" s="20">
        <f t="shared" si="4"/>
        <v>17</v>
      </c>
      <c r="T59" s="17">
        <f t="shared" si="5"/>
        <v>9.837962962962962E-4</v>
      </c>
      <c r="U59" s="21">
        <v>7.4004629629629629E-2</v>
      </c>
      <c r="V59" s="16">
        <f t="shared" si="6"/>
        <v>1.5509259259259278E-3</v>
      </c>
      <c r="W59" s="16">
        <f t="shared" si="7"/>
        <v>2.5347222222222238E-3</v>
      </c>
    </row>
  </sheetData>
  <mergeCells count="9">
    <mergeCell ref="N4:W4"/>
    <mergeCell ref="F4:F5"/>
    <mergeCell ref="H4:H5"/>
    <mergeCell ref="I4:M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4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5"/>
  <sheetViews>
    <sheetView tabSelected="1" workbookViewId="0">
      <selection activeCell="P6" sqref="P6"/>
    </sheetView>
  </sheetViews>
  <sheetFormatPr defaultRowHeight="15" x14ac:dyDescent="0.25"/>
  <cols>
    <col min="1" max="1" width="29.42578125" customWidth="1"/>
    <col min="2" max="2" width="21.7109375" customWidth="1"/>
    <col min="6" max="6" width="10.85546875" customWidth="1"/>
    <col min="7" max="7" width="11.5703125" customWidth="1"/>
    <col min="11" max="11" width="11.5703125" customWidth="1"/>
    <col min="13" max="13" width="11.7109375" customWidth="1"/>
    <col min="14" max="14" width="11.140625" customWidth="1"/>
    <col min="15" max="15" width="11.7109375" customWidth="1"/>
    <col min="16" max="16" width="13.5703125" customWidth="1"/>
  </cols>
  <sheetData>
    <row r="1" spans="1:16" x14ac:dyDescent="0.25">
      <c r="A1" s="22" t="s">
        <v>0</v>
      </c>
    </row>
    <row r="2" spans="1:16" ht="15.75" x14ac:dyDescent="0.25">
      <c r="A2" s="23" t="s">
        <v>1</v>
      </c>
      <c r="D2" s="35" t="s">
        <v>103</v>
      </c>
    </row>
    <row r="4" spans="1:16" ht="15" customHeight="1" x14ac:dyDescent="0.25">
      <c r="A4" s="73" t="s">
        <v>5</v>
      </c>
      <c r="B4" s="71" t="s">
        <v>3</v>
      </c>
      <c r="C4" s="71" t="s">
        <v>4</v>
      </c>
      <c r="D4" s="71" t="s">
        <v>38</v>
      </c>
      <c r="E4" s="71" t="s">
        <v>45</v>
      </c>
      <c r="F4" s="73" t="s">
        <v>46</v>
      </c>
      <c r="G4" s="73" t="s">
        <v>47</v>
      </c>
      <c r="H4" s="73" t="s">
        <v>48</v>
      </c>
      <c r="I4" s="84" t="s">
        <v>107</v>
      </c>
      <c r="J4" s="73" t="s">
        <v>49</v>
      </c>
      <c r="K4" s="73" t="s">
        <v>9</v>
      </c>
      <c r="L4" s="73" t="s">
        <v>48</v>
      </c>
      <c r="M4" s="83" t="s">
        <v>106</v>
      </c>
      <c r="N4" s="85" t="s">
        <v>105</v>
      </c>
      <c r="O4" s="86" t="s">
        <v>108</v>
      </c>
      <c r="P4" s="87" t="s">
        <v>109</v>
      </c>
    </row>
    <row r="5" spans="1:16" ht="24" customHeight="1" x14ac:dyDescent="0.25">
      <c r="A5" s="73"/>
      <c r="B5" s="71"/>
      <c r="C5" s="71"/>
      <c r="D5" s="71"/>
      <c r="E5" s="71"/>
      <c r="F5" s="73"/>
      <c r="G5" s="73"/>
      <c r="H5" s="73"/>
      <c r="I5" s="84"/>
      <c r="J5" s="73"/>
      <c r="K5" s="73"/>
      <c r="L5" s="73"/>
      <c r="M5" s="83"/>
      <c r="N5" s="85"/>
      <c r="O5" s="86"/>
      <c r="P5" s="87"/>
    </row>
    <row r="6" spans="1:16" x14ac:dyDescent="0.25">
      <c r="A6" s="27" t="str">
        <f>Протокол!B6</f>
        <v>Корчемкин Андрей</v>
      </c>
      <c r="B6" s="88" t="str">
        <f>Протокол!C6</f>
        <v>Лукоморье</v>
      </c>
      <c r="C6" s="5" t="str">
        <f>Протокол!D6</f>
        <v>А</v>
      </c>
      <c r="D6" s="17">
        <f>Протокол!E6</f>
        <v>2.8703703703703703E-3</v>
      </c>
      <c r="E6" s="17">
        <f>Протокол!F6</f>
        <v>1.6203703703703705E-3</v>
      </c>
      <c r="F6" s="29">
        <f>D$30/D6</f>
        <v>0.60080645161290425</v>
      </c>
      <c r="G6" s="29">
        <f>E$30/E6</f>
        <v>0.64285714285714268</v>
      </c>
      <c r="H6" s="30">
        <f>F6+G6</f>
        <v>1.2436635944700469</v>
      </c>
      <c r="I6" s="69">
        <f>RANK(H6,H$6:H$29,0)</f>
        <v>16</v>
      </c>
      <c r="J6" s="24"/>
      <c r="K6" s="29">
        <f>IF(J6=1,H6,0)</f>
        <v>0</v>
      </c>
      <c r="L6" s="80">
        <f>SUM(K6:K8)</f>
        <v>2.822933442193694</v>
      </c>
      <c r="M6" s="74">
        <f>RANK(L6,L$6:L$29,0)</f>
        <v>2</v>
      </c>
      <c r="N6" s="33">
        <v>0</v>
      </c>
      <c r="O6" s="20">
        <f>H$30/H6*100</f>
        <v>134.61905230970427</v>
      </c>
      <c r="P6" s="54" t="s">
        <v>118</v>
      </c>
    </row>
    <row r="7" spans="1:16" x14ac:dyDescent="0.25">
      <c r="A7" s="27" t="str">
        <f>Протокол!B24</f>
        <v>Ратов Константин</v>
      </c>
      <c r="B7" s="81"/>
      <c r="C7" s="28" t="str">
        <f>Протокол!D24</f>
        <v>А</v>
      </c>
      <c r="D7" s="17">
        <f>Протокол!E24</f>
        <v>2.3726851851851851E-3</v>
      </c>
      <c r="E7" s="17">
        <f>Протокол!F24</f>
        <v>1.3773148148148134E-3</v>
      </c>
      <c r="F7" s="29">
        <f t="shared" ref="F7:F29" si="0">D$30/D7</f>
        <v>0.72682926829268413</v>
      </c>
      <c r="G7" s="29">
        <f t="shared" ref="G7:G29" si="1">E$30/E7</f>
        <v>0.75630252100840401</v>
      </c>
      <c r="H7" s="30">
        <f t="shared" ref="H7:H29" si="2">F7+G7</f>
        <v>1.4831317893010882</v>
      </c>
      <c r="I7" s="69">
        <f t="shared" ref="I7:I29" si="3">RANK(H7,H$6:H$29,0)</f>
        <v>4</v>
      </c>
      <c r="J7" s="24">
        <v>1</v>
      </c>
      <c r="K7" s="29">
        <f t="shared" ref="K7:K29" si="4">IF(J7=1,H7,0)</f>
        <v>1.4831317893010882</v>
      </c>
      <c r="L7" s="81"/>
      <c r="M7" s="75"/>
      <c r="N7" s="33">
        <v>0</v>
      </c>
      <c r="O7" s="20">
        <f t="shared" ref="O7:O29" si="5">H$30/H7*100</f>
        <v>112.88330254085753</v>
      </c>
      <c r="P7" s="54" t="s">
        <v>118</v>
      </c>
    </row>
    <row r="8" spans="1:16" x14ac:dyDescent="0.25">
      <c r="A8" s="27" t="str">
        <f>Протокол!B42</f>
        <v>Корчемкин Иван</v>
      </c>
      <c r="B8" s="82"/>
      <c r="C8" s="28" t="str">
        <f>Протокол!D42</f>
        <v>А</v>
      </c>
      <c r="D8" s="17">
        <f>Протокол!E42</f>
        <v>2.8935185185183219E-3</v>
      </c>
      <c r="E8" s="17">
        <f>Протокол!F42</f>
        <v>1.4004629629629582E-3</v>
      </c>
      <c r="F8" s="29">
        <f t="shared" si="0"/>
        <v>0.5960000000000415</v>
      </c>
      <c r="G8" s="29">
        <f t="shared" si="1"/>
        <v>0.74380165289256439</v>
      </c>
      <c r="H8" s="30">
        <f t="shared" si="2"/>
        <v>1.3398016528926058</v>
      </c>
      <c r="I8" s="69">
        <f t="shared" si="3"/>
        <v>10</v>
      </c>
      <c r="J8" s="24">
        <v>1</v>
      </c>
      <c r="K8" s="29">
        <f t="shared" si="4"/>
        <v>1.3398016528926058</v>
      </c>
      <c r="L8" s="82"/>
      <c r="M8" s="76"/>
      <c r="N8" s="33">
        <v>1</v>
      </c>
      <c r="O8" s="20">
        <f t="shared" si="5"/>
        <v>124.95940284756315</v>
      </c>
      <c r="P8" s="54" t="s">
        <v>118</v>
      </c>
    </row>
    <row r="9" spans="1:16" x14ac:dyDescent="0.25">
      <c r="A9" s="27" t="str">
        <f>Протокол!B7</f>
        <v>Загайнов Максим</v>
      </c>
      <c r="B9" s="88" t="str">
        <f>Протокол!C7</f>
        <v>Камелот</v>
      </c>
      <c r="C9" s="5" t="str">
        <f>Протокол!D7</f>
        <v>А</v>
      </c>
      <c r="D9" s="17">
        <f>Протокол!E7</f>
        <v>3.2754629629629635E-3</v>
      </c>
      <c r="E9" s="17">
        <f>Протокол!F7</f>
        <v>1.5277777777777772E-3</v>
      </c>
      <c r="F9" s="29">
        <f t="shared" si="0"/>
        <v>0.52650176678445304</v>
      </c>
      <c r="G9" s="29">
        <f t="shared" si="1"/>
        <v>0.68181818181818188</v>
      </c>
      <c r="H9" s="30">
        <f t="shared" si="2"/>
        <v>1.208319948602635</v>
      </c>
      <c r="I9" s="69">
        <f t="shared" si="3"/>
        <v>17</v>
      </c>
      <c r="J9" s="31">
        <v>1</v>
      </c>
      <c r="K9" s="29">
        <f t="shared" si="4"/>
        <v>1.208319948602635</v>
      </c>
      <c r="L9" s="80">
        <f t="shared" ref="L9" si="6">SUM(K9:K11)</f>
        <v>2.6027766233292629</v>
      </c>
      <c r="M9" s="74">
        <f t="shared" ref="M9" si="7">RANK(L9,L$6:L$29,0)</f>
        <v>6</v>
      </c>
      <c r="N9" s="33">
        <v>3</v>
      </c>
      <c r="O9" s="20">
        <f t="shared" si="5"/>
        <v>138.55669160577244</v>
      </c>
      <c r="P9" s="54" t="s">
        <v>118</v>
      </c>
    </row>
    <row r="10" spans="1:16" x14ac:dyDescent="0.25">
      <c r="A10" s="27" t="str">
        <f>Протокол!B25</f>
        <v>Калянов Анатолий</v>
      </c>
      <c r="B10" s="81"/>
      <c r="C10" s="28" t="str">
        <f>Протокол!D25</f>
        <v>А</v>
      </c>
      <c r="D10" s="17">
        <f>Протокол!E25</f>
        <v>2.6504629629629578E-3</v>
      </c>
      <c r="E10" s="17">
        <f>Протокол!F25</f>
        <v>1.4004629629629582E-3</v>
      </c>
      <c r="F10" s="29">
        <f t="shared" si="0"/>
        <v>0.65065502183406343</v>
      </c>
      <c r="G10" s="29">
        <f t="shared" si="1"/>
        <v>0.74380165289256439</v>
      </c>
      <c r="H10" s="30">
        <f t="shared" si="2"/>
        <v>1.3944566747266278</v>
      </c>
      <c r="I10" s="69">
        <f t="shared" si="3"/>
        <v>6</v>
      </c>
      <c r="J10" s="31">
        <v>1</v>
      </c>
      <c r="K10" s="29">
        <f t="shared" si="4"/>
        <v>1.3944566747266278</v>
      </c>
      <c r="L10" s="81"/>
      <c r="M10" s="75"/>
      <c r="N10" s="33">
        <v>1</v>
      </c>
      <c r="O10" s="20">
        <f t="shared" si="5"/>
        <v>120.06168245597134</v>
      </c>
      <c r="P10" s="54" t="s">
        <v>118</v>
      </c>
    </row>
    <row r="11" spans="1:16" x14ac:dyDescent="0.25">
      <c r="A11" s="27" t="str">
        <f>Протокол!B43</f>
        <v>Григорьев Иван</v>
      </c>
      <c r="B11" s="82"/>
      <c r="C11" s="28" t="str">
        <f>Протокол!D43</f>
        <v>А</v>
      </c>
      <c r="D11" s="17">
        <f>Протокол!E43</f>
        <v>1.7708333333331244E-3</v>
      </c>
      <c r="E11" s="17"/>
      <c r="F11" s="29">
        <f t="shared" si="0"/>
        <v>0.97385620915044324</v>
      </c>
      <c r="G11" s="29">
        <v>0</v>
      </c>
      <c r="H11" s="30">
        <f t="shared" si="2"/>
        <v>0.97385620915044324</v>
      </c>
      <c r="I11" s="69">
        <f t="shared" si="3"/>
        <v>20</v>
      </c>
      <c r="J11" s="31"/>
      <c r="K11" s="29">
        <f t="shared" si="4"/>
        <v>0</v>
      </c>
      <c r="L11" s="82"/>
      <c r="M11" s="76"/>
      <c r="N11" s="33">
        <v>1</v>
      </c>
      <c r="O11" s="20">
        <f t="shared" si="5"/>
        <v>171.91533298913805</v>
      </c>
      <c r="P11" s="54"/>
    </row>
    <row r="12" spans="1:16" x14ac:dyDescent="0.25">
      <c r="A12" s="27" t="str">
        <f>Протокол!B8</f>
        <v>Ведерников Илья</v>
      </c>
      <c r="B12" s="88" t="str">
        <f>Протокол!C8</f>
        <v>Дерзкие</v>
      </c>
      <c r="C12" s="5" t="str">
        <f>Протокол!D8</f>
        <v>А</v>
      </c>
      <c r="D12" s="17">
        <f>Протокол!E8</f>
        <v>2.2222222222222157E-3</v>
      </c>
      <c r="E12" s="17"/>
      <c r="F12" s="29">
        <f t="shared" si="0"/>
        <v>0.77604166666667018</v>
      </c>
      <c r="G12" s="29">
        <v>0</v>
      </c>
      <c r="H12" s="30">
        <f t="shared" si="2"/>
        <v>0.77604166666667018</v>
      </c>
      <c r="I12" s="69">
        <f t="shared" si="3"/>
        <v>22</v>
      </c>
      <c r="J12" s="24">
        <v>1</v>
      </c>
      <c r="K12" s="29">
        <f t="shared" si="4"/>
        <v>0.77604166666667018</v>
      </c>
      <c r="L12" s="80">
        <f t="shared" ref="L12" si="8">SUM(K12:K14)</f>
        <v>2.1645355257488235</v>
      </c>
      <c r="M12" s="74">
        <f t="shared" ref="M12" si="9">RANK(L12,L$6:L$29,0)</f>
        <v>8</v>
      </c>
      <c r="N12" s="33">
        <v>0</v>
      </c>
      <c r="O12" s="20">
        <f t="shared" si="5"/>
        <v>215.73688845698234</v>
      </c>
      <c r="P12" s="54"/>
    </row>
    <row r="13" spans="1:16" x14ac:dyDescent="0.25">
      <c r="A13" s="27" t="str">
        <f>Протокол!B26</f>
        <v>Храмушина Татьяна</v>
      </c>
      <c r="B13" s="81"/>
      <c r="C13" s="28" t="str">
        <f>Протокол!D26</f>
        <v>А</v>
      </c>
      <c r="D13" s="17">
        <f>Протокол!E26</f>
        <v>3.1481481481481248E-3</v>
      </c>
      <c r="E13" s="17">
        <f>Протокол!F26</f>
        <v>3.3333333333333322E-3</v>
      </c>
      <c r="F13" s="29">
        <f t="shared" si="0"/>
        <v>0.54779411764706376</v>
      </c>
      <c r="G13" s="29">
        <f t="shared" si="1"/>
        <v>0.31250000000000006</v>
      </c>
      <c r="H13" s="30">
        <f t="shared" si="2"/>
        <v>0.86029411764706376</v>
      </c>
      <c r="I13" s="69">
        <f t="shared" si="3"/>
        <v>21</v>
      </c>
      <c r="J13" s="24"/>
      <c r="K13" s="29">
        <f t="shared" si="4"/>
        <v>0</v>
      </c>
      <c r="L13" s="81"/>
      <c r="M13" s="75"/>
      <c r="N13" s="33">
        <v>3</v>
      </c>
      <c r="O13" s="20">
        <f t="shared" si="5"/>
        <v>194.60880999342439</v>
      </c>
      <c r="P13" s="54"/>
    </row>
    <row r="14" spans="1:16" x14ac:dyDescent="0.25">
      <c r="A14" s="27" t="str">
        <f>Протокол!B44</f>
        <v>Машанов Семен</v>
      </c>
      <c r="B14" s="82"/>
      <c r="C14" s="28" t="str">
        <f>Протокол!D44</f>
        <v>А</v>
      </c>
      <c r="D14" s="17">
        <f>Протокол!E44</f>
        <v>2.5578703703701489E-3</v>
      </c>
      <c r="E14" s="17">
        <f>Протокол!F44</f>
        <v>1.4583333333333336E-3</v>
      </c>
      <c r="F14" s="29">
        <f t="shared" si="0"/>
        <v>0.67420814479643953</v>
      </c>
      <c r="G14" s="29">
        <f t="shared" si="1"/>
        <v>0.71428571428571397</v>
      </c>
      <c r="H14" s="30">
        <f t="shared" si="2"/>
        <v>1.3884938590821534</v>
      </c>
      <c r="I14" s="69">
        <f t="shared" si="3"/>
        <v>7</v>
      </c>
      <c r="J14" s="24">
        <v>1</v>
      </c>
      <c r="K14" s="29">
        <f t="shared" si="4"/>
        <v>1.3884938590821534</v>
      </c>
      <c r="L14" s="82"/>
      <c r="M14" s="76"/>
      <c r="N14" s="33">
        <v>3</v>
      </c>
      <c r="O14" s="20">
        <f t="shared" si="5"/>
        <v>120.57728119180126</v>
      </c>
      <c r="P14" s="54" t="s">
        <v>118</v>
      </c>
    </row>
    <row r="15" spans="1:16" x14ac:dyDescent="0.25">
      <c r="A15" s="27" t="str">
        <f>Протокол!B9</f>
        <v>Курдюков Кирилл</v>
      </c>
      <c r="B15" s="77" t="str">
        <f>Протокол!C9</f>
        <v>Молочный рай</v>
      </c>
      <c r="C15" s="28" t="str">
        <f>Протокол!D9</f>
        <v>А</v>
      </c>
      <c r="D15" s="17">
        <f>Протокол!E9</f>
        <v>3.2638888888888878E-3</v>
      </c>
      <c r="E15" s="17"/>
      <c r="F15" s="29">
        <f t="shared" si="0"/>
        <v>0.52836879432624217</v>
      </c>
      <c r="G15" s="29">
        <v>0</v>
      </c>
      <c r="H15" s="30">
        <f t="shared" si="2"/>
        <v>0.52836879432624217</v>
      </c>
      <c r="I15" s="69">
        <f t="shared" si="3"/>
        <v>23</v>
      </c>
      <c r="J15" s="31"/>
      <c r="K15" s="29">
        <f t="shared" si="4"/>
        <v>0</v>
      </c>
      <c r="L15" s="80">
        <f t="shared" ref="L15" si="10">SUM(K15:K17)</f>
        <v>2.7646145667198745</v>
      </c>
      <c r="M15" s="74">
        <f t="shared" ref="M15" si="11">RANK(L15,L$6:L$29,0)</f>
        <v>3</v>
      </c>
      <c r="N15" s="33">
        <v>0</v>
      </c>
      <c r="O15" s="20">
        <f t="shared" si="5"/>
        <v>316.86355492119367</v>
      </c>
      <c r="P15" s="54"/>
    </row>
    <row r="16" spans="1:16" x14ac:dyDescent="0.25">
      <c r="A16" s="27" t="str">
        <f>Протокол!B27</f>
        <v>Никулин Алексей</v>
      </c>
      <c r="B16" s="78"/>
      <c r="C16" s="28" t="str">
        <f>Протокол!D27</f>
        <v>А</v>
      </c>
      <c r="D16" s="17">
        <f>Протокол!E27</f>
        <v>2.418981481481453E-3</v>
      </c>
      <c r="E16" s="17">
        <f>Протокол!F27</f>
        <v>1.3194444444444467E-3</v>
      </c>
      <c r="F16" s="29">
        <f t="shared" si="0"/>
        <v>0.71291866028709094</v>
      </c>
      <c r="G16" s="29">
        <f t="shared" si="1"/>
        <v>0.78947368421052477</v>
      </c>
      <c r="H16" s="30">
        <f t="shared" si="2"/>
        <v>1.5023923444976157</v>
      </c>
      <c r="I16" s="69">
        <f t="shared" si="3"/>
        <v>3</v>
      </c>
      <c r="J16" s="31">
        <v>1</v>
      </c>
      <c r="K16" s="29">
        <f t="shared" si="4"/>
        <v>1.5023923444976157</v>
      </c>
      <c r="L16" s="81"/>
      <c r="M16" s="75"/>
      <c r="N16" s="33">
        <v>0</v>
      </c>
      <c r="O16" s="20">
        <f t="shared" si="5"/>
        <v>111.43614721733815</v>
      </c>
      <c r="P16" s="54" t="s">
        <v>117</v>
      </c>
    </row>
    <row r="17" spans="1:16" x14ac:dyDescent="0.25">
      <c r="A17" s="27" t="str">
        <f>Протокол!B45</f>
        <v>Карманов Илья</v>
      </c>
      <c r="B17" s="79"/>
      <c r="C17" s="28" t="str">
        <f>Протокол!D45</f>
        <v>А</v>
      </c>
      <c r="D17" s="17">
        <f>Протокол!E45</f>
        <v>2.6041666666665395E-3</v>
      </c>
      <c r="E17" s="17">
        <f>Протокол!F45</f>
        <v>1.736111111111101E-3</v>
      </c>
      <c r="F17" s="29">
        <f t="shared" si="0"/>
        <v>0.66222222222225569</v>
      </c>
      <c r="G17" s="29">
        <f t="shared" si="1"/>
        <v>0.60000000000000331</v>
      </c>
      <c r="H17" s="30">
        <f t="shared" si="2"/>
        <v>1.262222222222259</v>
      </c>
      <c r="I17" s="69">
        <f t="shared" si="3"/>
        <v>14</v>
      </c>
      <c r="J17" s="31">
        <v>1</v>
      </c>
      <c r="K17" s="29">
        <f t="shared" si="4"/>
        <v>1.262222222222259</v>
      </c>
      <c r="L17" s="82"/>
      <c r="M17" s="76"/>
      <c r="N17" s="33">
        <v>0</v>
      </c>
      <c r="O17" s="20">
        <f t="shared" si="5"/>
        <v>132.63972978139955</v>
      </c>
      <c r="P17" s="54" t="s">
        <v>118</v>
      </c>
    </row>
    <row r="18" spans="1:16" x14ac:dyDescent="0.25">
      <c r="A18" s="27" t="str">
        <f>Протокол!B10</f>
        <v>Горбунов Александр</v>
      </c>
      <c r="B18" s="77" t="str">
        <f>Протокол!C10</f>
        <v>Азимут</v>
      </c>
      <c r="C18" s="28" t="str">
        <f>Протокол!D10</f>
        <v>А</v>
      </c>
      <c r="D18" s="17">
        <f>Протокол!E10</f>
        <v>2.5578703703703709E-3</v>
      </c>
      <c r="E18" s="17">
        <f>Протокол!F10</f>
        <v>1.0416666666666664E-3</v>
      </c>
      <c r="F18" s="29">
        <f t="shared" si="0"/>
        <v>0.67420814479638103</v>
      </c>
      <c r="G18" s="29">
        <f t="shared" si="1"/>
        <v>1</v>
      </c>
      <c r="H18" s="30">
        <f t="shared" si="2"/>
        <v>1.674208144796381</v>
      </c>
      <c r="I18" s="69">
        <f t="shared" si="3"/>
        <v>1</v>
      </c>
      <c r="J18" s="24">
        <v>1</v>
      </c>
      <c r="K18" s="29">
        <f t="shared" si="4"/>
        <v>1.674208144796381</v>
      </c>
      <c r="L18" s="80">
        <f t="shared" ref="L18" si="12">SUM(K18:K20)</f>
        <v>3.2049753613452312</v>
      </c>
      <c r="M18" s="74">
        <f t="shared" ref="M18" si="13">RANK(L18,L$6:L$29,0)</f>
        <v>1</v>
      </c>
      <c r="N18" s="33">
        <v>0</v>
      </c>
      <c r="O18" s="20">
        <f t="shared" si="5"/>
        <v>100</v>
      </c>
      <c r="P18" s="54" t="s">
        <v>117</v>
      </c>
    </row>
    <row r="19" spans="1:16" x14ac:dyDescent="0.25">
      <c r="A19" s="27" t="str">
        <f>Протокол!B28</f>
        <v>Бакун Сергей</v>
      </c>
      <c r="B19" s="78"/>
      <c r="C19" s="28" t="str">
        <f>Протокол!D28</f>
        <v>А</v>
      </c>
      <c r="D19" s="17">
        <f>Протокол!E28</f>
        <v>2.3263888888888449E-3</v>
      </c>
      <c r="E19" s="17">
        <f>Протокол!F28</f>
        <v>1.3194444444444432E-3</v>
      </c>
      <c r="F19" s="29">
        <f t="shared" si="0"/>
        <v>0.74129353233832362</v>
      </c>
      <c r="G19" s="29">
        <f t="shared" si="1"/>
        <v>0.78947368421052688</v>
      </c>
      <c r="H19" s="30">
        <f t="shared" si="2"/>
        <v>1.5307672165488504</v>
      </c>
      <c r="I19" s="69">
        <f t="shared" si="3"/>
        <v>2</v>
      </c>
      <c r="J19" s="24">
        <v>1</v>
      </c>
      <c r="K19" s="29">
        <f t="shared" si="4"/>
        <v>1.5307672165488504</v>
      </c>
      <c r="L19" s="81"/>
      <c r="M19" s="75"/>
      <c r="N19" s="33">
        <v>0</v>
      </c>
      <c r="O19" s="20">
        <f t="shared" si="5"/>
        <v>109.37052523053907</v>
      </c>
      <c r="P19" s="54" t="s">
        <v>117</v>
      </c>
    </row>
    <row r="20" spans="1:16" x14ac:dyDescent="0.25">
      <c r="A20" s="27" t="str">
        <f>Протокол!B46</f>
        <v>Степаницын Константин</v>
      </c>
      <c r="B20" s="79"/>
      <c r="C20" s="28" t="str">
        <f>Протокол!D46</f>
        <v>А</v>
      </c>
      <c r="D20" s="17">
        <f>Протокол!E46</f>
        <v>2.4884259259257803E-3</v>
      </c>
      <c r="E20" s="17">
        <f>Протокол!F46</f>
        <v>1.4699074074074065E-3</v>
      </c>
      <c r="F20" s="29">
        <f t="shared" si="0"/>
        <v>0.69302325581399515</v>
      </c>
      <c r="G20" s="29">
        <f t="shared" si="1"/>
        <v>0.70866141732283494</v>
      </c>
      <c r="H20" s="30">
        <f t="shared" si="2"/>
        <v>1.4016846731368302</v>
      </c>
      <c r="I20" s="69">
        <f t="shared" si="3"/>
        <v>5</v>
      </c>
      <c r="J20" s="24"/>
      <c r="K20" s="29">
        <f t="shared" si="4"/>
        <v>0</v>
      </c>
      <c r="L20" s="82"/>
      <c r="M20" s="76"/>
      <c r="N20" s="33">
        <v>10</v>
      </c>
      <c r="O20" s="20">
        <f t="shared" si="5"/>
        <v>119.44256628344736</v>
      </c>
      <c r="P20" s="54" t="s">
        <v>118</v>
      </c>
    </row>
    <row r="21" spans="1:16" x14ac:dyDescent="0.25">
      <c r="A21" s="27" t="str">
        <f>Протокол!B11</f>
        <v>Кочергин Роман</v>
      </c>
      <c r="B21" s="77" t="str">
        <f>Протокол!C11</f>
        <v>Двуречье</v>
      </c>
      <c r="C21" s="28" t="str">
        <f>Протокол!D11</f>
        <v>А</v>
      </c>
      <c r="D21" s="17">
        <f>Протокол!E11</f>
        <v>2.3379629629629679E-3</v>
      </c>
      <c r="E21" s="17">
        <f>Протокол!F11</f>
        <v>1.8865740740740729E-3</v>
      </c>
      <c r="F21" s="29">
        <f t="shared" si="0"/>
        <v>0.73762376237623728</v>
      </c>
      <c r="G21" s="29">
        <f t="shared" si="1"/>
        <v>0.55214723926380394</v>
      </c>
      <c r="H21" s="30">
        <f t="shared" si="2"/>
        <v>1.2897710016400412</v>
      </c>
      <c r="I21" s="69">
        <f t="shared" si="3"/>
        <v>12</v>
      </c>
      <c r="J21" s="31">
        <v>1</v>
      </c>
      <c r="K21" s="29">
        <f t="shared" si="4"/>
        <v>1.2897710016400412</v>
      </c>
      <c r="L21" s="80">
        <f t="shared" ref="L21" si="14">SUM(K21:K23)</f>
        <v>2.4518313977542174</v>
      </c>
      <c r="M21" s="74">
        <f t="shared" ref="M21" si="15">RANK(L21,L$6:L$29,0)</f>
        <v>7</v>
      </c>
      <c r="N21" s="33">
        <v>0</v>
      </c>
      <c r="O21" s="20">
        <f t="shared" si="5"/>
        <v>129.80662014167623</v>
      </c>
      <c r="P21" s="54" t="s">
        <v>118</v>
      </c>
    </row>
    <row r="22" spans="1:16" x14ac:dyDescent="0.25">
      <c r="A22" s="27" t="str">
        <f>Протокол!B29</f>
        <v>Култышев Алексей</v>
      </c>
      <c r="B22" s="78"/>
      <c r="C22" s="28" t="str">
        <f>Протокол!D29</f>
        <v>А</v>
      </c>
      <c r="D22" s="17">
        <f>Протокол!E29</f>
        <v>3.1365740740740234E-3</v>
      </c>
      <c r="E22" s="17">
        <f>Протокол!F29</f>
        <v>1.7013888888888855E-3</v>
      </c>
      <c r="F22" s="29">
        <f t="shared" si="0"/>
        <v>0.54981549815499131</v>
      </c>
      <c r="G22" s="29">
        <f t="shared" si="1"/>
        <v>0.6122448979591848</v>
      </c>
      <c r="H22" s="30">
        <f t="shared" si="2"/>
        <v>1.162060396114176</v>
      </c>
      <c r="I22" s="69">
        <f t="shared" si="3"/>
        <v>18</v>
      </c>
      <c r="J22" s="31">
        <v>1</v>
      </c>
      <c r="K22" s="29">
        <f t="shared" si="4"/>
        <v>1.162060396114176</v>
      </c>
      <c r="L22" s="81"/>
      <c r="M22" s="75"/>
      <c r="N22" s="33">
        <v>0</v>
      </c>
      <c r="O22" s="20">
        <f t="shared" si="5"/>
        <v>144.07238646070209</v>
      </c>
      <c r="P22" s="54"/>
    </row>
    <row r="23" spans="1:16" x14ac:dyDescent="0.25">
      <c r="A23" s="27"/>
      <c r="B23" s="79"/>
      <c r="C23" s="28"/>
      <c r="D23" s="17"/>
      <c r="E23" s="17"/>
      <c r="F23" s="29"/>
      <c r="G23" s="29"/>
      <c r="H23" s="30"/>
      <c r="I23" s="69"/>
      <c r="J23" s="31"/>
      <c r="K23" s="29"/>
      <c r="L23" s="82"/>
      <c r="M23" s="76"/>
      <c r="N23" s="33">
        <v>0</v>
      </c>
      <c r="O23" s="20"/>
      <c r="P23" s="54"/>
    </row>
    <row r="24" spans="1:16" x14ac:dyDescent="0.25">
      <c r="A24" s="27" t="str">
        <f>Протокол!B12</f>
        <v>Кубликов Никита</v>
      </c>
      <c r="B24" s="77" t="str">
        <f>Протокол!C12</f>
        <v>Свои люди</v>
      </c>
      <c r="C24" s="28" t="str">
        <f>Протокол!D12</f>
        <v>А</v>
      </c>
      <c r="D24" s="17">
        <f>Протокол!E12</f>
        <v>1.7245370370370398E-3</v>
      </c>
      <c r="E24" s="17"/>
      <c r="F24" s="29">
        <f t="shared" si="0"/>
        <v>1</v>
      </c>
      <c r="G24" s="29">
        <v>0</v>
      </c>
      <c r="H24" s="30">
        <f t="shared" si="2"/>
        <v>1</v>
      </c>
      <c r="I24" s="69">
        <f t="shared" si="3"/>
        <v>19</v>
      </c>
      <c r="J24" s="24"/>
      <c r="K24" s="29">
        <f t="shared" si="4"/>
        <v>0</v>
      </c>
      <c r="L24" s="80">
        <f t="shared" ref="L24" si="16">SUM(K24:K26)</f>
        <v>2.6371058177531603</v>
      </c>
      <c r="M24" s="74">
        <f t="shared" ref="M24" si="17">RANK(L24,L$6:L$29,0)</f>
        <v>5</v>
      </c>
      <c r="N24" s="33">
        <v>0</v>
      </c>
      <c r="O24" s="20">
        <f t="shared" si="5"/>
        <v>167.4208144796381</v>
      </c>
      <c r="P24" s="54"/>
    </row>
    <row r="25" spans="1:16" x14ac:dyDescent="0.25">
      <c r="A25" s="27" t="str">
        <f>Протокол!B30</f>
        <v>Лаптев Илья</v>
      </c>
      <c r="B25" s="78"/>
      <c r="C25" s="28" t="str">
        <f>Протокол!D30</f>
        <v>А</v>
      </c>
      <c r="D25" s="17">
        <f>Протокол!E30</f>
        <v>2.2800925925925255E-3</v>
      </c>
      <c r="E25" s="17">
        <f>Протокол!F30</f>
        <v>1.6782407407407371E-3</v>
      </c>
      <c r="F25" s="29">
        <f t="shared" si="0"/>
        <v>0.75634517766499809</v>
      </c>
      <c r="G25" s="29">
        <f t="shared" si="1"/>
        <v>0.62068965517241503</v>
      </c>
      <c r="H25" s="30">
        <f t="shared" si="2"/>
        <v>1.3770348328374131</v>
      </c>
      <c r="I25" s="69">
        <f t="shared" si="3"/>
        <v>8</v>
      </c>
      <c r="J25" s="24">
        <v>1</v>
      </c>
      <c r="K25" s="29">
        <f t="shared" si="4"/>
        <v>1.3770348328374131</v>
      </c>
      <c r="L25" s="81"/>
      <c r="M25" s="75"/>
      <c r="N25" s="33">
        <v>3</v>
      </c>
      <c r="O25" s="20">
        <f t="shared" si="5"/>
        <v>121.58066774147139</v>
      </c>
      <c r="P25" s="54" t="s">
        <v>118</v>
      </c>
    </row>
    <row r="26" spans="1:16" x14ac:dyDescent="0.25">
      <c r="A26" s="27" t="str">
        <f>Протокол!B48</f>
        <v>Ивакин Александр</v>
      </c>
      <c r="B26" s="79"/>
      <c r="C26" s="28" t="str">
        <f>Протокол!D48</f>
        <v>А</v>
      </c>
      <c r="D26" s="17">
        <f>Протокол!E48</f>
        <v>2.6620370370368713E-3</v>
      </c>
      <c r="E26" s="17">
        <f>Протокол!F48</f>
        <v>1.7013888888888879E-3</v>
      </c>
      <c r="F26" s="29">
        <f t="shared" si="0"/>
        <v>0.64782608695656307</v>
      </c>
      <c r="G26" s="29">
        <f t="shared" si="1"/>
        <v>0.61224489795918391</v>
      </c>
      <c r="H26" s="30">
        <f t="shared" si="2"/>
        <v>1.260070984915747</v>
      </c>
      <c r="I26" s="69">
        <f t="shared" si="3"/>
        <v>15</v>
      </c>
      <c r="J26" s="24">
        <v>1</v>
      </c>
      <c r="K26" s="29">
        <f t="shared" si="4"/>
        <v>1.260070984915747</v>
      </c>
      <c r="L26" s="82"/>
      <c r="M26" s="76"/>
      <c r="N26" s="33">
        <v>0</v>
      </c>
      <c r="O26" s="20">
        <f t="shared" si="5"/>
        <v>132.86617697242863</v>
      </c>
      <c r="P26" s="54" t="s">
        <v>118</v>
      </c>
    </row>
    <row r="27" spans="1:16" x14ac:dyDescent="0.25">
      <c r="A27" s="27" t="str">
        <f>Протокол!B13</f>
        <v>Ситников Роман</v>
      </c>
      <c r="B27" s="77" t="str">
        <f>Протокол!C13</f>
        <v>Храбрые слоники</v>
      </c>
      <c r="C27" s="28" t="str">
        <f>Протокол!D13</f>
        <v>А</v>
      </c>
      <c r="D27" s="17">
        <f>Протокол!E13</f>
        <v>3.125000000000001E-3</v>
      </c>
      <c r="E27" s="17">
        <f>Протокол!F13</f>
        <v>1.4351851851851856E-3</v>
      </c>
      <c r="F27" s="29">
        <f t="shared" si="0"/>
        <v>0.55185185185185259</v>
      </c>
      <c r="G27" s="29">
        <f t="shared" si="1"/>
        <v>0.7258064516129028</v>
      </c>
      <c r="H27" s="30">
        <f t="shared" si="2"/>
        <v>1.2776583034647553</v>
      </c>
      <c r="I27" s="69">
        <f t="shared" si="3"/>
        <v>13</v>
      </c>
      <c r="J27" s="31"/>
      <c r="K27" s="29">
        <f t="shared" si="4"/>
        <v>0</v>
      </c>
      <c r="L27" s="80">
        <f t="shared" ref="L27" si="18">SUM(K27:K29)</f>
        <v>2.6625572770068127</v>
      </c>
      <c r="M27" s="74">
        <f t="shared" ref="M27" si="19">RANK(L27,L$6:L$29,0)</f>
        <v>4</v>
      </c>
      <c r="N27" s="33">
        <v>0</v>
      </c>
      <c r="O27" s="20">
        <f t="shared" si="5"/>
        <v>131.03723744104832</v>
      </c>
      <c r="P27" s="54" t="s">
        <v>118</v>
      </c>
    </row>
    <row r="28" spans="1:16" x14ac:dyDescent="0.25">
      <c r="A28" s="27" t="str">
        <f>Протокол!B31</f>
        <v>Рогачев Артем</v>
      </c>
      <c r="B28" s="78"/>
      <c r="C28" s="28" t="str">
        <f>Протокол!D31</f>
        <v>А</v>
      </c>
      <c r="D28" s="17">
        <f>Протокол!E31</f>
        <v>2.4537037037036294E-3</v>
      </c>
      <c r="E28" s="17">
        <f>Протокол!F31</f>
        <v>1.5740740740740693E-3</v>
      </c>
      <c r="F28" s="29">
        <f t="shared" si="0"/>
        <v>0.70283018867926772</v>
      </c>
      <c r="G28" s="29">
        <f t="shared" si="1"/>
        <v>0.66176470588235481</v>
      </c>
      <c r="H28" s="30">
        <f t="shared" si="2"/>
        <v>1.3645948945616224</v>
      </c>
      <c r="I28" s="69">
        <f t="shared" si="3"/>
        <v>9</v>
      </c>
      <c r="J28" s="31">
        <v>1</v>
      </c>
      <c r="K28" s="29">
        <f t="shared" si="4"/>
        <v>1.3645948945616224</v>
      </c>
      <c r="L28" s="81"/>
      <c r="M28" s="75"/>
      <c r="N28" s="33">
        <v>3</v>
      </c>
      <c r="O28" s="20">
        <f t="shared" si="5"/>
        <v>122.68902305502338</v>
      </c>
      <c r="P28" s="54" t="s">
        <v>118</v>
      </c>
    </row>
    <row r="29" spans="1:16" x14ac:dyDescent="0.25">
      <c r="A29" s="27" t="str">
        <f>Протокол!B49</f>
        <v>Богданов Дмитрий</v>
      </c>
      <c r="B29" s="79"/>
      <c r="C29" s="28" t="str">
        <f>Протокол!D49</f>
        <v>А</v>
      </c>
      <c r="D29" s="17">
        <f>Протокол!E49</f>
        <v>2.5462962962961256E-3</v>
      </c>
      <c r="E29" s="17">
        <f>Протокол!F49</f>
        <v>1.6782407407407338E-3</v>
      </c>
      <c r="F29" s="29">
        <f t="shared" si="0"/>
        <v>0.67727272727277377</v>
      </c>
      <c r="G29" s="29">
        <f t="shared" si="1"/>
        <v>0.62068965517241625</v>
      </c>
      <c r="H29" s="30">
        <f t="shared" si="2"/>
        <v>1.29796238244519</v>
      </c>
      <c r="I29" s="69">
        <f t="shared" si="3"/>
        <v>11</v>
      </c>
      <c r="J29" s="31">
        <v>1</v>
      </c>
      <c r="K29" s="29">
        <f t="shared" si="4"/>
        <v>1.29796238244519</v>
      </c>
      <c r="L29" s="82"/>
      <c r="M29" s="76"/>
      <c r="N29" s="33">
        <v>3</v>
      </c>
      <c r="O29" s="20">
        <f t="shared" si="5"/>
        <v>128.98741654148665</v>
      </c>
      <c r="P29" s="54" t="s">
        <v>118</v>
      </c>
    </row>
    <row r="30" spans="1:16" x14ac:dyDescent="0.25">
      <c r="A30" s="26"/>
      <c r="D30" s="52">
        <f>MIN(D6:D29)</f>
        <v>1.7245370370370398E-3</v>
      </c>
      <c r="E30" s="52">
        <f>MIN(E6:E29)</f>
        <v>1.0416666666666664E-3</v>
      </c>
      <c r="F30" s="53"/>
      <c r="G30" s="53"/>
      <c r="H30" s="70">
        <f>MAX(H6:H29)</f>
        <v>1.674208144796381</v>
      </c>
      <c r="I30" s="50"/>
      <c r="K30" s="51"/>
      <c r="N30" s="50">
        <v>48</v>
      </c>
    </row>
    <row r="31" spans="1:16" x14ac:dyDescent="0.25">
      <c r="A31" s="26"/>
      <c r="D31" s="4"/>
      <c r="E31" s="4"/>
    </row>
    <row r="32" spans="1:16" x14ac:dyDescent="0.25">
      <c r="A32" s="22" t="s">
        <v>0</v>
      </c>
      <c r="E32" s="4"/>
    </row>
    <row r="33" spans="1:13" ht="15.75" x14ac:dyDescent="0.25">
      <c r="A33" s="23" t="s">
        <v>1</v>
      </c>
      <c r="D33" s="35" t="s">
        <v>104</v>
      </c>
      <c r="E33" s="4"/>
    </row>
    <row r="34" spans="1:13" x14ac:dyDescent="0.25">
      <c r="A34" s="26"/>
      <c r="D34" s="4"/>
      <c r="E34" s="4"/>
    </row>
    <row r="35" spans="1:13" x14ac:dyDescent="0.25">
      <c r="A35" s="73" t="s">
        <v>5</v>
      </c>
      <c r="B35" s="71" t="s">
        <v>3</v>
      </c>
      <c r="C35" s="71" t="s">
        <v>4</v>
      </c>
      <c r="D35" s="71" t="s">
        <v>38</v>
      </c>
      <c r="E35" s="71" t="s">
        <v>45</v>
      </c>
      <c r="F35" s="73" t="s">
        <v>46</v>
      </c>
      <c r="G35" s="73" t="s">
        <v>47</v>
      </c>
      <c r="H35" s="73" t="s">
        <v>48</v>
      </c>
      <c r="I35" s="73" t="s">
        <v>107</v>
      </c>
      <c r="J35" s="73" t="s">
        <v>49</v>
      </c>
      <c r="K35" s="73" t="s">
        <v>9</v>
      </c>
      <c r="L35" s="73" t="s">
        <v>48</v>
      </c>
      <c r="M35" s="83" t="s">
        <v>106</v>
      </c>
    </row>
    <row r="36" spans="1:13" x14ac:dyDescent="0.25">
      <c r="A36" s="73"/>
      <c r="B36" s="71"/>
      <c r="C36" s="71"/>
      <c r="D36" s="71"/>
      <c r="E36" s="71"/>
      <c r="F36" s="73"/>
      <c r="G36" s="73"/>
      <c r="H36" s="73"/>
      <c r="I36" s="73"/>
      <c r="J36" s="73"/>
      <c r="K36" s="73"/>
      <c r="L36" s="73"/>
      <c r="M36" s="83"/>
    </row>
    <row r="37" spans="1:13" x14ac:dyDescent="0.25">
      <c r="A37" s="46" t="str">
        <f>Протокол!B14</f>
        <v>Домрачев Артем</v>
      </c>
      <c r="B37" s="77" t="str">
        <f>Протокол!C14</f>
        <v>Филейка</v>
      </c>
      <c r="C37" s="47" t="str">
        <f>Протокол!D14</f>
        <v>Б</v>
      </c>
      <c r="D37" s="17">
        <f>Протокол!E14</f>
        <v>3.1828703703703802E-3</v>
      </c>
      <c r="E37" s="17">
        <f>Протокол!F14</f>
        <v>1.7013888888888894E-3</v>
      </c>
      <c r="F37" s="30">
        <f>D$67/D37</f>
        <v>0.56727272727266598</v>
      </c>
      <c r="G37" s="29">
        <f>E$67/E37</f>
        <v>0.54421768707483054</v>
      </c>
      <c r="H37" s="29">
        <f>F37+G37</f>
        <v>1.1114904143474966</v>
      </c>
      <c r="I37" s="69">
        <f>RANK(H37,H$37:H$66,0)</f>
        <v>15</v>
      </c>
      <c r="J37" s="48"/>
      <c r="K37" s="30">
        <f>IF(J37=1,H37,0)</f>
        <v>0</v>
      </c>
      <c r="L37" s="80">
        <f>SUM(K37:K39)</f>
        <v>3.3556137572404192</v>
      </c>
      <c r="M37" s="74">
        <f>RANK(L37,L$37:L$66,0)</f>
        <v>2</v>
      </c>
    </row>
    <row r="38" spans="1:13" x14ac:dyDescent="0.25">
      <c r="A38" s="46" t="str">
        <f>Протокол!B32</f>
        <v>Перевощиков Дмитрий</v>
      </c>
      <c r="B38" s="78"/>
      <c r="C38" s="47" t="str">
        <f>Протокол!D32</f>
        <v>Б</v>
      </c>
      <c r="D38" s="17">
        <f>Протокол!E32</f>
        <v>1.9791666666665805E-3</v>
      </c>
      <c r="E38" s="17">
        <f>Протокол!F32</f>
        <v>1.4930555555555543E-3</v>
      </c>
      <c r="F38" s="30">
        <f t="shared" ref="F38:F66" si="20">D$67/D38</f>
        <v>0.91228070175432985</v>
      </c>
      <c r="G38" s="29">
        <f t="shared" ref="G38:G66" si="21">E$67/E38</f>
        <v>0.62015503875969136</v>
      </c>
      <c r="H38" s="29">
        <f t="shared" ref="H38:H66" si="22">F38+G38</f>
        <v>1.5324357405140212</v>
      </c>
      <c r="I38" s="69">
        <f t="shared" ref="I38:I66" si="23">RANK(H38,H$37:H$66,0)</f>
        <v>5</v>
      </c>
      <c r="J38" s="48">
        <v>1</v>
      </c>
      <c r="K38" s="30">
        <f t="shared" ref="K38:K66" si="24">IF(J38=1,H38,0)</f>
        <v>1.5324357405140212</v>
      </c>
      <c r="L38" s="81"/>
      <c r="M38" s="75"/>
    </row>
    <row r="39" spans="1:13" x14ac:dyDescent="0.25">
      <c r="A39" s="46" t="str">
        <f>Протокол!B50</f>
        <v>Кузнецов Андрей</v>
      </c>
      <c r="B39" s="79"/>
      <c r="C39" s="47" t="str">
        <f>Протокол!D50</f>
        <v>Б</v>
      </c>
      <c r="D39" s="17">
        <f>Протокол!E50</f>
        <v>1.8749999999998143E-3</v>
      </c>
      <c r="E39" s="17">
        <f>Протокол!F50</f>
        <v>1.0763888888888906E-3</v>
      </c>
      <c r="F39" s="30">
        <f t="shared" si="20"/>
        <v>0.96296296296295725</v>
      </c>
      <c r="G39" s="29">
        <f t="shared" si="21"/>
        <v>0.86021505376344076</v>
      </c>
      <c r="H39" s="29">
        <f t="shared" si="22"/>
        <v>1.823178016726398</v>
      </c>
      <c r="I39" s="69">
        <f t="shared" si="23"/>
        <v>3</v>
      </c>
      <c r="J39" s="48">
        <v>1</v>
      </c>
      <c r="K39" s="30">
        <f t="shared" si="24"/>
        <v>1.823178016726398</v>
      </c>
      <c r="L39" s="82"/>
      <c r="M39" s="76"/>
    </row>
    <row r="40" spans="1:13" x14ac:dyDescent="0.25">
      <c r="A40" s="46" t="str">
        <f>Протокол!B15</f>
        <v>Стяжкин Алексей</v>
      </c>
      <c r="B40" s="77" t="str">
        <f>Протокол!C15</f>
        <v>Альтаир</v>
      </c>
      <c r="C40" s="47" t="str">
        <f>Протокол!D15</f>
        <v>Б</v>
      </c>
      <c r="D40" s="17">
        <f>Протокол!E15</f>
        <v>3.1481481481481499E-3</v>
      </c>
      <c r="E40" s="17">
        <f>Протокол!F15</f>
        <v>1.8287037037036989E-3</v>
      </c>
      <c r="F40" s="30">
        <f t="shared" si="20"/>
        <v>0.57352941176464534</v>
      </c>
      <c r="G40" s="29">
        <f t="shared" si="21"/>
        <v>0.50632911392405267</v>
      </c>
      <c r="H40" s="29">
        <f t="shared" si="22"/>
        <v>1.0798585256886981</v>
      </c>
      <c r="I40" s="69">
        <f t="shared" si="23"/>
        <v>17</v>
      </c>
      <c r="J40" s="32"/>
      <c r="K40" s="30">
        <f t="shared" si="24"/>
        <v>0</v>
      </c>
      <c r="L40" s="80">
        <f t="shared" ref="L40" si="25">SUM(K40:K42)</f>
        <v>2.6499125491300868</v>
      </c>
      <c r="M40" s="74">
        <f t="shared" ref="M40" si="26">RANK(L40,L$37:L$66,0)</f>
        <v>5</v>
      </c>
    </row>
    <row r="41" spans="1:13" x14ac:dyDescent="0.25">
      <c r="A41" s="46" t="str">
        <f>Протокол!B33</f>
        <v>Шихалеев Алексей</v>
      </c>
      <c r="B41" s="78"/>
      <c r="C41" s="47" t="str">
        <f>Протокол!D33</f>
        <v>Б</v>
      </c>
      <c r="D41" s="17">
        <f>Протокол!E33</f>
        <v>2.4884259259258207E-3</v>
      </c>
      <c r="E41" s="17">
        <f>Протокол!F33</f>
        <v>1.5740740740740743E-3</v>
      </c>
      <c r="F41" s="30">
        <f t="shared" si="20"/>
        <v>0.72558139534879174</v>
      </c>
      <c r="G41" s="29">
        <f t="shared" si="21"/>
        <v>0.58823529411764786</v>
      </c>
      <c r="H41" s="29">
        <f t="shared" si="22"/>
        <v>1.3138166894664396</v>
      </c>
      <c r="I41" s="69">
        <f t="shared" si="23"/>
        <v>10</v>
      </c>
      <c r="J41" s="32">
        <v>1</v>
      </c>
      <c r="K41" s="30">
        <f t="shared" si="24"/>
        <v>1.3138166894664396</v>
      </c>
      <c r="L41" s="81"/>
      <c r="M41" s="75"/>
    </row>
    <row r="42" spans="1:13" x14ac:dyDescent="0.25">
      <c r="A42" s="46" t="str">
        <f>Протокол!B51</f>
        <v>Бородулин Сергей</v>
      </c>
      <c r="B42" s="79"/>
      <c r="C42" s="47" t="str">
        <f>Протокол!D51</f>
        <v>Б</v>
      </c>
      <c r="D42" s="17">
        <f>Протокол!E51</f>
        <v>2.2800925925924092E-3</v>
      </c>
      <c r="E42" s="17">
        <f>Протокол!F51</f>
        <v>1.7013888888888786E-3</v>
      </c>
      <c r="F42" s="30">
        <f t="shared" si="20"/>
        <v>0.79187817258881299</v>
      </c>
      <c r="G42" s="29">
        <f t="shared" si="21"/>
        <v>0.54421768707483398</v>
      </c>
      <c r="H42" s="29">
        <f t="shared" si="22"/>
        <v>1.336095859663647</v>
      </c>
      <c r="I42" s="69">
        <f t="shared" si="23"/>
        <v>9</v>
      </c>
      <c r="J42" s="32">
        <v>1</v>
      </c>
      <c r="K42" s="30">
        <f t="shared" si="24"/>
        <v>1.336095859663647</v>
      </c>
      <c r="L42" s="82"/>
      <c r="M42" s="76"/>
    </row>
    <row r="43" spans="1:13" x14ac:dyDescent="0.25">
      <c r="A43" s="46" t="str">
        <f>Протокол!B16</f>
        <v>Манаков Данил</v>
      </c>
      <c r="B43" s="77" t="str">
        <f>Протокол!C16</f>
        <v>Батько</v>
      </c>
      <c r="C43" s="47" t="str">
        <f>Протокол!D16</f>
        <v>Б</v>
      </c>
      <c r="D43" s="17">
        <f>Протокол!E16</f>
        <v>3.4259259259259152E-3</v>
      </c>
      <c r="E43" s="17">
        <f>Протокол!F16</f>
        <v>1.5740740740740741E-3</v>
      </c>
      <c r="F43" s="30">
        <f t="shared" si="20"/>
        <v>0.52702702702697335</v>
      </c>
      <c r="G43" s="29">
        <f t="shared" si="21"/>
        <v>0.58823529411764786</v>
      </c>
      <c r="H43" s="29">
        <f t="shared" si="22"/>
        <v>1.1152623211446211</v>
      </c>
      <c r="I43" s="69">
        <f t="shared" si="23"/>
        <v>14</v>
      </c>
      <c r="J43" s="48">
        <v>1</v>
      </c>
      <c r="K43" s="30">
        <f t="shared" si="24"/>
        <v>1.1152623211446211</v>
      </c>
      <c r="L43" s="80">
        <f t="shared" ref="L43" si="27">SUM(K43:K45)</f>
        <v>2.1281397390852872</v>
      </c>
      <c r="M43" s="74">
        <f t="shared" ref="M43" si="28">RANK(L43,L$37:L$66,0)</f>
        <v>8</v>
      </c>
    </row>
    <row r="44" spans="1:13" x14ac:dyDescent="0.25">
      <c r="A44" s="46" t="str">
        <f>Протокол!B34</f>
        <v>Варнин Григорий</v>
      </c>
      <c r="B44" s="78"/>
      <c r="C44" s="47" t="str">
        <f>Протокол!D34</f>
        <v>Б</v>
      </c>
      <c r="D44" s="17">
        <f>Протокол!E34</f>
        <v>2.6736111111109982E-3</v>
      </c>
      <c r="E44" s="17">
        <f>Протокол!F34</f>
        <v>2.7430555555555619E-3</v>
      </c>
      <c r="F44" s="30">
        <f t="shared" si="20"/>
        <v>0.67532467532463292</v>
      </c>
      <c r="G44" s="29">
        <f t="shared" si="21"/>
        <v>0.33755274261603346</v>
      </c>
      <c r="H44" s="29">
        <f t="shared" si="22"/>
        <v>1.0128774179406663</v>
      </c>
      <c r="I44" s="69">
        <f t="shared" si="23"/>
        <v>20</v>
      </c>
      <c r="J44" s="48">
        <v>1</v>
      </c>
      <c r="K44" s="30">
        <f t="shared" si="24"/>
        <v>1.0128774179406663</v>
      </c>
      <c r="L44" s="81"/>
      <c r="M44" s="75"/>
    </row>
    <row r="45" spans="1:13" x14ac:dyDescent="0.25">
      <c r="A45" s="46" t="str">
        <f>Протокол!B52</f>
        <v>Марьинский Александр</v>
      </c>
      <c r="B45" s="79"/>
      <c r="C45" s="47" t="str">
        <f>Протокол!D52</f>
        <v>Б</v>
      </c>
      <c r="D45" s="17">
        <f>Протокол!E52</f>
        <v>3.159722222222004E-3</v>
      </c>
      <c r="E45" s="17">
        <f>Протокол!F52</f>
        <v>2.5925925925925925E-3</v>
      </c>
      <c r="F45" s="30">
        <f t="shared" si="20"/>
        <v>0.57142857142855086</v>
      </c>
      <c r="G45" s="29">
        <f t="shared" si="21"/>
        <v>0.35714285714285765</v>
      </c>
      <c r="H45" s="29">
        <f t="shared" si="22"/>
        <v>0.92857142857140851</v>
      </c>
      <c r="I45" s="69">
        <f t="shared" si="23"/>
        <v>21</v>
      </c>
      <c r="J45" s="48"/>
      <c r="K45" s="30">
        <f t="shared" si="24"/>
        <v>0</v>
      </c>
      <c r="L45" s="82"/>
      <c r="M45" s="76"/>
    </row>
    <row r="46" spans="1:13" x14ac:dyDescent="0.25">
      <c r="A46" s="46" t="str">
        <f>Протокол!B17</f>
        <v>Шураков Дмитрий</v>
      </c>
      <c r="B46" s="77" t="str">
        <f>Протокол!C17</f>
        <v>Маяк</v>
      </c>
      <c r="C46" s="47" t="str">
        <f>Протокол!D17</f>
        <v>Б</v>
      </c>
      <c r="D46" s="17">
        <f>Протокол!E17</f>
        <v>3.3796296296296074E-3</v>
      </c>
      <c r="E46" s="17">
        <f>Протокол!F17</f>
        <v>1.3773148148148145E-3</v>
      </c>
      <c r="F46" s="30">
        <f t="shared" si="20"/>
        <v>0.53424657534241315</v>
      </c>
      <c r="G46" s="29">
        <f t="shared" si="21"/>
        <v>0.67226890756302637</v>
      </c>
      <c r="H46" s="29">
        <f t="shared" si="22"/>
        <v>1.2065154829054396</v>
      </c>
      <c r="I46" s="69">
        <f t="shared" si="23"/>
        <v>11</v>
      </c>
      <c r="J46" s="32">
        <v>1</v>
      </c>
      <c r="K46" s="30">
        <f t="shared" si="24"/>
        <v>1.2065154829054396</v>
      </c>
      <c r="L46" s="80">
        <f t="shared" ref="L46" si="29">SUM(K46:K48)</f>
        <v>2.3669164854116658</v>
      </c>
      <c r="M46" s="74">
        <f t="shared" ref="M46" si="30">RANK(L46,L$37:L$66,0)</f>
        <v>7</v>
      </c>
    </row>
    <row r="47" spans="1:13" x14ac:dyDescent="0.25">
      <c r="A47" s="46" t="str">
        <f>Протокол!B35</f>
        <v>Чишко Максим</v>
      </c>
      <c r="B47" s="78"/>
      <c r="C47" s="47" t="str">
        <f>Протокол!D35</f>
        <v>Б</v>
      </c>
      <c r="D47" s="17">
        <f>Протокол!E35</f>
        <v>2.6388888888887727E-3</v>
      </c>
      <c r="E47" s="17">
        <f>Протокол!F35</f>
        <v>1.9444444444444379E-3</v>
      </c>
      <c r="F47" s="30">
        <f t="shared" si="20"/>
        <v>0.68421052631574775</v>
      </c>
      <c r="G47" s="29">
        <f t="shared" si="21"/>
        <v>0.4761904761904785</v>
      </c>
      <c r="H47" s="29">
        <f t="shared" si="22"/>
        <v>1.1604010025062261</v>
      </c>
      <c r="I47" s="69">
        <f t="shared" si="23"/>
        <v>13</v>
      </c>
      <c r="J47" s="32">
        <v>1</v>
      </c>
      <c r="K47" s="30">
        <f t="shared" si="24"/>
        <v>1.1604010025062261</v>
      </c>
      <c r="L47" s="81"/>
      <c r="M47" s="75"/>
    </row>
    <row r="48" spans="1:13" x14ac:dyDescent="0.25">
      <c r="A48" s="46"/>
      <c r="B48" s="79"/>
      <c r="C48" s="47"/>
      <c r="D48" s="17"/>
      <c r="E48" s="17"/>
      <c r="F48" s="30"/>
      <c r="G48" s="29"/>
      <c r="H48" s="29"/>
      <c r="I48" s="69"/>
      <c r="J48" s="32"/>
      <c r="K48" s="30"/>
      <c r="L48" s="82"/>
      <c r="M48" s="76"/>
    </row>
    <row r="49" spans="1:13" x14ac:dyDescent="0.25">
      <c r="A49" s="46" t="str">
        <f>Протокол!B18</f>
        <v>Перминов Андрей</v>
      </c>
      <c r="B49" s="77" t="str">
        <f>Протокол!C18</f>
        <v>Молния</v>
      </c>
      <c r="C49" s="47" t="str">
        <f>Протокол!D18</f>
        <v>Б</v>
      </c>
      <c r="D49" s="17">
        <f>Протокол!E18</f>
        <v>2.5462962962962644E-3</v>
      </c>
      <c r="E49" s="17">
        <f>Протокол!F18</f>
        <v>1.9097222222222206E-3</v>
      </c>
      <c r="F49" s="30">
        <f t="shared" si="20"/>
        <v>0.70909090909084349</v>
      </c>
      <c r="G49" s="29">
        <f t="shared" si="21"/>
        <v>0.48484848484848597</v>
      </c>
      <c r="H49" s="29">
        <f t="shared" si="22"/>
        <v>1.1939393939393295</v>
      </c>
      <c r="I49" s="69">
        <f t="shared" si="23"/>
        <v>12</v>
      </c>
      <c r="J49" s="48">
        <v>1</v>
      </c>
      <c r="K49" s="30">
        <f t="shared" si="24"/>
        <v>1.1939393939393295</v>
      </c>
      <c r="L49" s="80">
        <f t="shared" ref="L49" si="31">SUM(K49:K51)</f>
        <v>1.7865825507098623</v>
      </c>
      <c r="M49" s="74">
        <f t="shared" ref="M49" si="32">RANK(L49,L$37:L$66,0)</f>
        <v>9</v>
      </c>
    </row>
    <row r="50" spans="1:13" x14ac:dyDescent="0.25">
      <c r="A50" s="46" t="str">
        <f>Протокол!B36</f>
        <v>Васильев Дмитрий</v>
      </c>
      <c r="B50" s="78"/>
      <c r="C50" s="47" t="str">
        <f>Протокол!D36</f>
        <v>Б</v>
      </c>
      <c r="D50" s="17">
        <f>Протокол!E36</f>
        <v>4.1550925925924525E-3</v>
      </c>
      <c r="E50" s="17">
        <f>Протокол!F36</f>
        <v>5.8564814814814868E-3</v>
      </c>
      <c r="F50" s="30">
        <f t="shared" si="20"/>
        <v>0.43454038997211386</v>
      </c>
      <c r="G50" s="29">
        <f t="shared" si="21"/>
        <v>0.15810276679841906</v>
      </c>
      <c r="H50" s="29">
        <f t="shared" si="22"/>
        <v>0.59264315677053292</v>
      </c>
      <c r="I50" s="69">
        <f t="shared" si="23"/>
        <v>25</v>
      </c>
      <c r="J50" s="48">
        <v>1</v>
      </c>
      <c r="K50" s="30">
        <f t="shared" si="24"/>
        <v>0.59264315677053292</v>
      </c>
      <c r="L50" s="81"/>
      <c r="M50" s="75"/>
    </row>
    <row r="51" spans="1:13" x14ac:dyDescent="0.25">
      <c r="A51" s="46"/>
      <c r="B51" s="79"/>
      <c r="C51" s="47"/>
      <c r="D51" s="17"/>
      <c r="E51" s="17"/>
      <c r="F51" s="30"/>
      <c r="G51" s="29"/>
      <c r="H51" s="29"/>
      <c r="I51" s="69"/>
      <c r="J51" s="48"/>
      <c r="K51" s="30"/>
      <c r="L51" s="82"/>
      <c r="M51" s="76"/>
    </row>
    <row r="52" spans="1:13" x14ac:dyDescent="0.25">
      <c r="A52" s="46" t="str">
        <f>Протокол!B19</f>
        <v>Колмагоров Андрей</v>
      </c>
      <c r="B52" s="77" t="str">
        <f>Протокол!C19</f>
        <v>Хобботы</v>
      </c>
      <c r="C52" s="47" t="str">
        <f>Протокол!D19</f>
        <v>Б</v>
      </c>
      <c r="D52" s="17">
        <f>Протокол!E19</f>
        <v>2.2916666666666198E-3</v>
      </c>
      <c r="E52" s="17">
        <f>Протокол!F19</f>
        <v>1.5393518518518579E-3</v>
      </c>
      <c r="F52" s="30">
        <f t="shared" si="20"/>
        <v>0.78787878787872123</v>
      </c>
      <c r="G52" s="29">
        <f t="shared" si="21"/>
        <v>0.60150375939849476</v>
      </c>
      <c r="H52" s="29">
        <f t="shared" si="22"/>
        <v>1.3893825472772159</v>
      </c>
      <c r="I52" s="69">
        <f t="shared" si="23"/>
        <v>7</v>
      </c>
      <c r="J52" s="32">
        <v>1</v>
      </c>
      <c r="K52" s="30">
        <f t="shared" si="24"/>
        <v>1.3893825472772159</v>
      </c>
      <c r="L52" s="80">
        <f t="shared" ref="L52" si="33">SUM(K52:K54)</f>
        <v>2.4383924286216812</v>
      </c>
      <c r="M52" s="74">
        <f t="shared" ref="M52" si="34">RANK(L52,L$37:L$66,0)</f>
        <v>6</v>
      </c>
    </row>
    <row r="53" spans="1:13" x14ac:dyDescent="0.25">
      <c r="A53" s="46" t="str">
        <f>Протокол!B37</f>
        <v>Лебедев Максим</v>
      </c>
      <c r="B53" s="78"/>
      <c r="C53" s="47" t="str">
        <f>Протокол!D37</f>
        <v>Б</v>
      </c>
      <c r="D53" s="17">
        <f>Протокол!E37</f>
        <v>2.6157407407405922E-3</v>
      </c>
      <c r="E53" s="17">
        <f>Протокол!F37</f>
        <v>2.5810185185185181E-3</v>
      </c>
      <c r="F53" s="30">
        <f t="shared" si="20"/>
        <v>0.69026548672563048</v>
      </c>
      <c r="G53" s="29">
        <f t="shared" si="21"/>
        <v>0.35874439461883467</v>
      </c>
      <c r="H53" s="29">
        <f t="shared" si="22"/>
        <v>1.0490098813444653</v>
      </c>
      <c r="I53" s="69">
        <f t="shared" si="23"/>
        <v>19</v>
      </c>
      <c r="J53" s="32">
        <v>1</v>
      </c>
      <c r="K53" s="30">
        <f t="shared" si="24"/>
        <v>1.0490098813444653</v>
      </c>
      <c r="L53" s="81"/>
      <c r="M53" s="75"/>
    </row>
    <row r="54" spans="1:13" x14ac:dyDescent="0.25">
      <c r="A54" s="46"/>
      <c r="B54" s="79"/>
      <c r="C54" s="47"/>
      <c r="D54" s="17"/>
      <c r="E54" s="17"/>
      <c r="F54" s="30"/>
      <c r="G54" s="29"/>
      <c r="H54" s="29"/>
      <c r="I54" s="69"/>
      <c r="J54" s="32"/>
      <c r="K54" s="30"/>
      <c r="L54" s="82"/>
      <c r="M54" s="76"/>
    </row>
    <row r="55" spans="1:13" x14ac:dyDescent="0.25">
      <c r="A55" s="46" t="str">
        <f>Протокол!B20</f>
        <v>Лаптев Евгений</v>
      </c>
      <c r="B55" s="77" t="str">
        <f>Протокол!C20</f>
        <v>Лепсе</v>
      </c>
      <c r="C55" s="47" t="str">
        <f>Протокол!D20</f>
        <v>Б</v>
      </c>
      <c r="D55" s="17">
        <f>Протокол!E20</f>
        <v>2.4189814814815293E-3</v>
      </c>
      <c r="E55" s="17"/>
      <c r="F55" s="30">
        <f t="shared" si="20"/>
        <v>0.74641148325349538</v>
      </c>
      <c r="G55" s="29">
        <v>0</v>
      </c>
      <c r="H55" s="29">
        <f t="shared" si="22"/>
        <v>0.74641148325349538</v>
      </c>
      <c r="I55" s="69">
        <f t="shared" si="23"/>
        <v>23</v>
      </c>
      <c r="J55" s="48"/>
      <c r="K55" s="30">
        <f t="shared" si="24"/>
        <v>0</v>
      </c>
      <c r="L55" s="80">
        <f t="shared" ref="L55" si="35">SUM(K55:K57)</f>
        <v>2.9646875283628149</v>
      </c>
      <c r="M55" s="74">
        <f t="shared" ref="M55" si="36">RANK(L55,L$37:L$66,0)</f>
        <v>3</v>
      </c>
    </row>
    <row r="56" spans="1:13" x14ac:dyDescent="0.25">
      <c r="A56" s="46" t="str">
        <f>Протокол!B38</f>
        <v>Пупышев Сергей</v>
      </c>
      <c r="B56" s="78"/>
      <c r="C56" s="47" t="str">
        <f>Протокол!D38</f>
        <v>Б</v>
      </c>
      <c r="D56" s="17">
        <f>Протокол!E38</f>
        <v>2.6851851851850276E-3</v>
      </c>
      <c r="E56" s="17">
        <f>Протокол!F38</f>
        <v>1.3078703703703739E-3</v>
      </c>
      <c r="F56" s="30">
        <f t="shared" si="20"/>
        <v>0.67241379310341709</v>
      </c>
      <c r="G56" s="29">
        <f t="shared" si="21"/>
        <v>0.70796460176991061</v>
      </c>
      <c r="H56" s="29">
        <f t="shared" si="22"/>
        <v>1.3803783948733277</v>
      </c>
      <c r="I56" s="69">
        <f t="shared" si="23"/>
        <v>8</v>
      </c>
      <c r="J56" s="48">
        <v>1</v>
      </c>
      <c r="K56" s="30">
        <f t="shared" si="24"/>
        <v>1.3803783948733277</v>
      </c>
      <c r="L56" s="81"/>
      <c r="M56" s="75"/>
    </row>
    <row r="57" spans="1:13" x14ac:dyDescent="0.25">
      <c r="A57" s="46" t="str">
        <f>Протокол!B56</f>
        <v>Мохов Алексей</v>
      </c>
      <c r="B57" s="79"/>
      <c r="C57" s="47" t="str">
        <f>Протокол!D56</f>
        <v>Б</v>
      </c>
      <c r="D57" s="17">
        <f>Протокол!E56</f>
        <v>1.9444444444441801E-3</v>
      </c>
      <c r="E57" s="17">
        <f>Протокол!F56</f>
        <v>1.4120370370370456E-3</v>
      </c>
      <c r="F57" s="30">
        <f t="shared" si="20"/>
        <v>0.92857142857145736</v>
      </c>
      <c r="G57" s="29">
        <f t="shared" si="21"/>
        <v>0.65573770491802974</v>
      </c>
      <c r="H57" s="29">
        <f t="shared" si="22"/>
        <v>1.5843091334894872</v>
      </c>
      <c r="I57" s="69">
        <f t="shared" si="23"/>
        <v>4</v>
      </c>
      <c r="J57" s="48">
        <v>1</v>
      </c>
      <c r="K57" s="30">
        <f t="shared" si="24"/>
        <v>1.5843091334894872</v>
      </c>
      <c r="L57" s="82"/>
      <c r="M57" s="76"/>
    </row>
    <row r="58" spans="1:13" x14ac:dyDescent="0.25">
      <c r="A58" s="46" t="str">
        <f>Протокол!B21</f>
        <v>Гасников Олег</v>
      </c>
      <c r="B58" s="77" t="str">
        <f>Протокол!C21</f>
        <v>Мегаватт</v>
      </c>
      <c r="C58" s="47" t="str">
        <f>Протокол!D21</f>
        <v>Б</v>
      </c>
      <c r="D58" s="17">
        <f>Протокол!E21</f>
        <v>2.3611111111111445E-3</v>
      </c>
      <c r="E58" s="17">
        <f>Протокол!F21</f>
        <v>1.2384259259259267E-3</v>
      </c>
      <c r="F58" s="30">
        <f t="shared" si="20"/>
        <v>0.76470588235285009</v>
      </c>
      <c r="G58" s="29">
        <f t="shared" si="21"/>
        <v>0.7476635514018698</v>
      </c>
      <c r="H58" s="29">
        <f t="shared" si="22"/>
        <v>1.5123694337547198</v>
      </c>
      <c r="I58" s="69">
        <f t="shared" si="23"/>
        <v>6</v>
      </c>
      <c r="J58" s="32">
        <v>1</v>
      </c>
      <c r="K58" s="30">
        <f t="shared" si="24"/>
        <v>1.5123694337547198</v>
      </c>
      <c r="L58" s="80">
        <f t="shared" ref="L58" si="37">SUM(K58:K60)</f>
        <v>3.4873694337547056</v>
      </c>
      <c r="M58" s="74">
        <f t="shared" ref="M58" si="38">RANK(L58,L$37:L$66,0)</f>
        <v>1</v>
      </c>
    </row>
    <row r="59" spans="1:13" x14ac:dyDescent="0.25">
      <c r="A59" s="46" t="str">
        <f>Протокол!B39</f>
        <v>Маракулин Алексей</v>
      </c>
      <c r="B59" s="78"/>
      <c r="C59" s="47" t="str">
        <f>Протокол!D39</f>
        <v>Б</v>
      </c>
      <c r="D59" s="17">
        <f>Протокол!E39</f>
        <v>1.8518518518516841E-3</v>
      </c>
      <c r="E59" s="17">
        <f>Протокол!F39</f>
        <v>9.2592592592592726E-4</v>
      </c>
      <c r="F59" s="30">
        <f t="shared" si="20"/>
        <v>0.97499999999998599</v>
      </c>
      <c r="G59" s="29">
        <f t="shared" si="21"/>
        <v>1</v>
      </c>
      <c r="H59" s="29">
        <f t="shared" si="22"/>
        <v>1.9749999999999859</v>
      </c>
      <c r="I59" s="69">
        <f t="shared" si="23"/>
        <v>1</v>
      </c>
      <c r="J59" s="32">
        <v>1</v>
      </c>
      <c r="K59" s="30">
        <f t="shared" si="24"/>
        <v>1.9749999999999859</v>
      </c>
      <c r="L59" s="81"/>
      <c r="M59" s="75"/>
    </row>
    <row r="60" spans="1:13" x14ac:dyDescent="0.25">
      <c r="A60" s="46"/>
      <c r="B60" s="79"/>
      <c r="C60" s="47"/>
      <c r="D60" s="17"/>
      <c r="E60" s="17"/>
      <c r="F60" s="30"/>
      <c r="G60" s="29"/>
      <c r="H60" s="29"/>
      <c r="I60" s="69"/>
      <c r="J60" s="32"/>
      <c r="K60" s="30"/>
      <c r="L60" s="82"/>
      <c r="M60" s="76"/>
    </row>
    <row r="61" spans="1:13" x14ac:dyDescent="0.25">
      <c r="A61" s="46" t="str">
        <f>Протокол!B22</f>
        <v>Лубянов Павел</v>
      </c>
      <c r="B61" s="77" t="str">
        <f>Протокол!C22</f>
        <v>КМП</v>
      </c>
      <c r="C61" s="47" t="str">
        <f>Протокол!D22</f>
        <v>Б</v>
      </c>
      <c r="D61" s="17">
        <f>Протокол!E22</f>
        <v>3.1712962962963213E-3</v>
      </c>
      <c r="E61" s="17">
        <f>Протокол!F22</f>
        <v>1.874999999999996E-3</v>
      </c>
      <c r="F61" s="30">
        <f t="shared" si="20"/>
        <v>0.56934306569336635</v>
      </c>
      <c r="G61" s="29">
        <f t="shared" si="21"/>
        <v>0.49382716049382891</v>
      </c>
      <c r="H61" s="29">
        <f t="shared" si="22"/>
        <v>1.0631702261871951</v>
      </c>
      <c r="I61" s="69">
        <f t="shared" si="23"/>
        <v>18</v>
      </c>
      <c r="J61" s="48">
        <v>1</v>
      </c>
      <c r="K61" s="30">
        <f t="shared" si="24"/>
        <v>1.0631702261871951</v>
      </c>
      <c r="L61" s="80">
        <f t="shared" ref="L61" si="39">SUM(K61:K63)</f>
        <v>1.6705006735176158</v>
      </c>
      <c r="M61" s="74">
        <f t="shared" ref="M61" si="40">RANK(L61,L$37:L$66,0)</f>
        <v>10</v>
      </c>
    </row>
    <row r="62" spans="1:13" x14ac:dyDescent="0.25">
      <c r="A62" s="46" t="str">
        <f>Протокол!B40</f>
        <v>Созонтова Александра</v>
      </c>
      <c r="B62" s="78"/>
      <c r="C62" s="47" t="str">
        <f>Протокол!D40</f>
        <v>Б</v>
      </c>
      <c r="D62" s="17">
        <f>Протокол!E40</f>
        <v>4.0509259259257444E-3</v>
      </c>
      <c r="E62" s="17">
        <f>Протокол!F40</f>
        <v>5.7291666666666689E-3</v>
      </c>
      <c r="F62" s="30">
        <f t="shared" si="20"/>
        <v>0.44571428571425886</v>
      </c>
      <c r="G62" s="29">
        <f t="shared" si="21"/>
        <v>0.1616161616161618</v>
      </c>
      <c r="H62" s="29">
        <f t="shared" si="22"/>
        <v>0.60733044733042063</v>
      </c>
      <c r="I62" s="69">
        <f t="shared" si="23"/>
        <v>24</v>
      </c>
      <c r="J62" s="48">
        <v>1</v>
      </c>
      <c r="K62" s="30">
        <f t="shared" si="24"/>
        <v>0.60733044733042063</v>
      </c>
      <c r="L62" s="81"/>
      <c r="M62" s="75"/>
    </row>
    <row r="63" spans="1:13" x14ac:dyDescent="0.25">
      <c r="A63" s="46"/>
      <c r="B63" s="79"/>
      <c r="C63" s="47"/>
      <c r="D63" s="17"/>
      <c r="E63" s="17"/>
      <c r="F63" s="30"/>
      <c r="G63" s="29"/>
      <c r="H63" s="29"/>
      <c r="I63" s="69"/>
      <c r="J63" s="48"/>
      <c r="K63" s="30"/>
      <c r="L63" s="82"/>
      <c r="M63" s="76"/>
    </row>
    <row r="64" spans="1:13" x14ac:dyDescent="0.25">
      <c r="A64" s="46" t="str">
        <f>Протокол!B23</f>
        <v>Ермолаев Владимир</v>
      </c>
      <c r="B64" s="77" t="str">
        <f>Протокол!C23</f>
        <v>Котелок</v>
      </c>
      <c r="C64" s="47" t="str">
        <f>Протокол!D23</f>
        <v>Б</v>
      </c>
      <c r="D64" s="17">
        <f>Протокол!E23</f>
        <v>3.3101851851851955E-3</v>
      </c>
      <c r="E64" s="17">
        <f>Протокол!F23</f>
        <v>3.1712962962962927E-3</v>
      </c>
      <c r="F64" s="30">
        <f t="shared" si="20"/>
        <v>0.54545454545448646</v>
      </c>
      <c r="G64" s="29">
        <f t="shared" si="21"/>
        <v>0.29197080291970878</v>
      </c>
      <c r="H64" s="29">
        <f t="shared" si="22"/>
        <v>0.83742534837419524</v>
      </c>
      <c r="I64" s="69">
        <f t="shared" si="23"/>
        <v>22</v>
      </c>
      <c r="J64" s="32"/>
      <c r="K64" s="30">
        <f t="shared" si="24"/>
        <v>0</v>
      </c>
      <c r="L64" s="80">
        <f t="shared" ref="L64" si="41">SUM(K64:K66)</f>
        <v>2.9510932527651708</v>
      </c>
      <c r="M64" s="74">
        <f t="shared" ref="M64" si="42">RANK(L64,L$37:L$66,0)</f>
        <v>4</v>
      </c>
    </row>
    <row r="65" spans="1:13" x14ac:dyDescent="0.25">
      <c r="A65" s="46" t="str">
        <f>Протокол!B41</f>
        <v>Катаев Алексей</v>
      </c>
      <c r="B65" s="78"/>
      <c r="C65" s="47" t="str">
        <f>Протокол!D41</f>
        <v>Б</v>
      </c>
      <c r="D65" s="17">
        <f>Протокол!E41</f>
        <v>1.805555555555366E-3</v>
      </c>
      <c r="E65" s="17">
        <f>Протокол!F41</f>
        <v>1.0763888888888906E-3</v>
      </c>
      <c r="F65" s="30">
        <f t="shared" si="20"/>
        <v>1</v>
      </c>
      <c r="G65" s="29">
        <f t="shared" si="21"/>
        <v>0.86021505376344076</v>
      </c>
      <c r="H65" s="29">
        <f t="shared" si="22"/>
        <v>1.8602150537634408</v>
      </c>
      <c r="I65" s="69">
        <f t="shared" si="23"/>
        <v>2</v>
      </c>
      <c r="J65" s="32">
        <v>1</v>
      </c>
      <c r="K65" s="30">
        <f t="shared" si="24"/>
        <v>1.8602150537634408</v>
      </c>
      <c r="L65" s="81"/>
      <c r="M65" s="75"/>
    </row>
    <row r="66" spans="1:13" x14ac:dyDescent="0.25">
      <c r="A66" s="46" t="str">
        <f>Протокол!B59</f>
        <v>Патрушев Василий</v>
      </c>
      <c r="B66" s="79"/>
      <c r="C66" s="47" t="str">
        <f>Протокол!D59</f>
        <v>Б</v>
      </c>
      <c r="D66" s="17">
        <f>Протокол!E59</f>
        <v>2.4884259259259247E-3</v>
      </c>
      <c r="E66" s="17">
        <f>Протокол!F59</f>
        <v>2.5347222222222238E-3</v>
      </c>
      <c r="F66" s="30">
        <f t="shared" si="20"/>
        <v>0.72558139534876132</v>
      </c>
      <c r="G66" s="29">
        <f t="shared" si="21"/>
        <v>0.36529680365296835</v>
      </c>
      <c r="H66" s="29">
        <f t="shared" si="22"/>
        <v>1.0908781990017298</v>
      </c>
      <c r="I66" s="69">
        <f t="shared" si="23"/>
        <v>16</v>
      </c>
      <c r="J66" s="32">
        <v>1</v>
      </c>
      <c r="K66" s="30">
        <f t="shared" si="24"/>
        <v>1.0908781990017298</v>
      </c>
      <c r="L66" s="82"/>
      <c r="M66" s="76"/>
    </row>
    <row r="67" spans="1:13" x14ac:dyDescent="0.25">
      <c r="A67" s="26"/>
      <c r="D67" s="66">
        <f>MIN(D37:D66)</f>
        <v>1.805555555555366E-3</v>
      </c>
      <c r="E67" s="66">
        <f>MIN(E37:E66)</f>
        <v>9.2592592592592726E-4</v>
      </c>
    </row>
    <row r="68" spans="1:13" x14ac:dyDescent="0.25">
      <c r="A68" s="26"/>
      <c r="D68" s="4"/>
      <c r="E68" s="4"/>
    </row>
    <row r="69" spans="1:13" x14ac:dyDescent="0.25">
      <c r="A69" s="26"/>
      <c r="D69" s="4"/>
      <c r="E69" s="4"/>
    </row>
    <row r="70" spans="1:13" x14ac:dyDescent="0.25">
      <c r="A70" s="26"/>
      <c r="D70" s="4"/>
      <c r="E70" s="4"/>
    </row>
    <row r="71" spans="1:13" x14ac:dyDescent="0.25">
      <c r="A71" s="26"/>
      <c r="D71" s="4"/>
      <c r="E71" s="4"/>
    </row>
    <row r="72" spans="1:13" x14ac:dyDescent="0.25">
      <c r="A72" s="26"/>
      <c r="D72" s="4"/>
      <c r="E72" s="4"/>
    </row>
    <row r="73" spans="1:13" x14ac:dyDescent="0.25">
      <c r="A73" s="26"/>
      <c r="D73" s="4"/>
      <c r="E73" s="4"/>
    </row>
    <row r="74" spans="1:13" x14ac:dyDescent="0.25">
      <c r="A74" s="26"/>
      <c r="D74" s="4"/>
      <c r="E74" s="4"/>
    </row>
    <row r="75" spans="1:13" x14ac:dyDescent="0.25">
      <c r="A75" s="26"/>
      <c r="D75" s="4"/>
      <c r="E75" s="4"/>
    </row>
    <row r="76" spans="1:13" x14ac:dyDescent="0.25">
      <c r="A76" s="26"/>
      <c r="D76" s="4"/>
      <c r="E76" s="4"/>
    </row>
    <row r="77" spans="1:13" x14ac:dyDescent="0.25">
      <c r="A77" s="26"/>
      <c r="D77" s="4"/>
      <c r="E77" s="4"/>
    </row>
    <row r="78" spans="1:13" x14ac:dyDescent="0.25">
      <c r="A78" s="26"/>
      <c r="D78" s="4"/>
      <c r="E78" s="4"/>
    </row>
    <row r="79" spans="1:13" x14ac:dyDescent="0.25">
      <c r="A79" s="26"/>
      <c r="D79" s="4"/>
      <c r="E79" s="4"/>
    </row>
    <row r="80" spans="1:13" x14ac:dyDescent="0.25">
      <c r="A80" s="26"/>
      <c r="D80" s="4"/>
      <c r="E80" s="4"/>
    </row>
    <row r="81" spans="1:5" x14ac:dyDescent="0.25">
      <c r="A81" s="26"/>
      <c r="D81" s="4"/>
      <c r="E81" s="4"/>
    </row>
    <row r="82" spans="1:5" x14ac:dyDescent="0.25">
      <c r="A82" s="26"/>
      <c r="D82" s="4"/>
      <c r="E82" s="4"/>
    </row>
    <row r="83" spans="1:5" x14ac:dyDescent="0.25">
      <c r="A83" s="26"/>
      <c r="D83" s="4"/>
      <c r="E83" s="4"/>
    </row>
    <row r="84" spans="1:5" x14ac:dyDescent="0.25">
      <c r="A84" s="26"/>
      <c r="D84" s="4"/>
      <c r="E84" s="4"/>
    </row>
    <row r="85" spans="1:5" x14ac:dyDescent="0.25">
      <c r="A85" s="26"/>
      <c r="D85" s="4"/>
      <c r="E85" s="4"/>
    </row>
    <row r="86" spans="1:5" x14ac:dyDescent="0.25">
      <c r="A86" s="26"/>
      <c r="D86" s="4"/>
      <c r="E86" s="4"/>
    </row>
    <row r="87" spans="1:5" x14ac:dyDescent="0.25">
      <c r="A87" s="26"/>
      <c r="D87" s="4"/>
      <c r="E87" s="4"/>
    </row>
    <row r="88" spans="1:5" x14ac:dyDescent="0.25">
      <c r="A88" s="26"/>
      <c r="D88" s="4"/>
      <c r="E88" s="4"/>
    </row>
    <row r="89" spans="1:5" x14ac:dyDescent="0.25">
      <c r="A89" s="26"/>
      <c r="D89" s="4"/>
      <c r="E89" s="4"/>
    </row>
    <row r="90" spans="1:5" x14ac:dyDescent="0.25">
      <c r="A90" s="26"/>
      <c r="D90" s="4"/>
      <c r="E90" s="4"/>
    </row>
    <row r="91" spans="1:5" x14ac:dyDescent="0.25">
      <c r="A91" s="26"/>
      <c r="D91" s="4"/>
      <c r="E91" s="4"/>
    </row>
    <row r="92" spans="1:5" x14ac:dyDescent="0.25">
      <c r="A92" s="26"/>
      <c r="D92" s="4"/>
      <c r="E92" s="4"/>
    </row>
    <row r="93" spans="1:5" x14ac:dyDescent="0.25">
      <c r="A93" s="25"/>
      <c r="D93" s="4"/>
      <c r="E93" s="4"/>
    </row>
    <row r="94" spans="1:5" x14ac:dyDescent="0.25">
      <c r="A94" s="25"/>
      <c r="D94" s="4"/>
      <c r="E94" s="4"/>
    </row>
    <row r="95" spans="1:5" x14ac:dyDescent="0.25">
      <c r="A95" s="25"/>
      <c r="D95" s="4"/>
      <c r="E95" s="4"/>
    </row>
  </sheetData>
  <mergeCells count="83">
    <mergeCell ref="N4:N5"/>
    <mergeCell ref="O4:O5"/>
    <mergeCell ref="P4:P5"/>
    <mergeCell ref="B9:B11"/>
    <mergeCell ref="B12:B14"/>
    <mergeCell ref="B6:B8"/>
    <mergeCell ref="K4:K5"/>
    <mergeCell ref="L4:L5"/>
    <mergeCell ref="L6:L8"/>
    <mergeCell ref="L9:L11"/>
    <mergeCell ref="L12:L14"/>
    <mergeCell ref="M4:M5"/>
    <mergeCell ref="M6:M8"/>
    <mergeCell ref="M9:M11"/>
    <mergeCell ref="M12:M14"/>
    <mergeCell ref="A4:A5"/>
    <mergeCell ref="B4:B5"/>
    <mergeCell ref="C4:C5"/>
    <mergeCell ref="J4:J5"/>
    <mergeCell ref="G4:G5"/>
    <mergeCell ref="H4:H5"/>
    <mergeCell ref="I4:I5"/>
    <mergeCell ref="D4:D5"/>
    <mergeCell ref="E4:E5"/>
    <mergeCell ref="F4:F5"/>
    <mergeCell ref="B15:B17"/>
    <mergeCell ref="B18:B20"/>
    <mergeCell ref="B21:B23"/>
    <mergeCell ref="B24:B26"/>
    <mergeCell ref="B27:B29"/>
    <mergeCell ref="M15:M17"/>
    <mergeCell ref="M21:M23"/>
    <mergeCell ref="M24:M26"/>
    <mergeCell ref="M27:M29"/>
    <mergeCell ref="L24:L26"/>
    <mergeCell ref="L15:L17"/>
    <mergeCell ref="L21:L23"/>
    <mergeCell ref="L27:L29"/>
    <mergeCell ref="M18:M20"/>
    <mergeCell ref="L18:L20"/>
    <mergeCell ref="A35:A36"/>
    <mergeCell ref="B35:B36"/>
    <mergeCell ref="C35:C36"/>
    <mergeCell ref="D35:D36"/>
    <mergeCell ref="E35:E36"/>
    <mergeCell ref="B52:B54"/>
    <mergeCell ref="B55:B57"/>
    <mergeCell ref="K35:K36"/>
    <mergeCell ref="L35:L36"/>
    <mergeCell ref="M35:M36"/>
    <mergeCell ref="B37:B39"/>
    <mergeCell ref="B40:B42"/>
    <mergeCell ref="M37:M39"/>
    <mergeCell ref="M40:M42"/>
    <mergeCell ref="F35:F36"/>
    <mergeCell ref="G35:G36"/>
    <mergeCell ref="H35:H36"/>
    <mergeCell ref="I35:I36"/>
    <mergeCell ref="J35:J36"/>
    <mergeCell ref="B58:B60"/>
    <mergeCell ref="B61:B63"/>
    <mergeCell ref="B64:B66"/>
    <mergeCell ref="L37:L39"/>
    <mergeCell ref="L40:L42"/>
    <mergeCell ref="L43:L45"/>
    <mergeCell ref="L46:L48"/>
    <mergeCell ref="L49:L51"/>
    <mergeCell ref="L52:L54"/>
    <mergeCell ref="L55:L57"/>
    <mergeCell ref="L58:L60"/>
    <mergeCell ref="L61:L63"/>
    <mergeCell ref="L64:L66"/>
    <mergeCell ref="B43:B45"/>
    <mergeCell ref="B46:B48"/>
    <mergeCell ref="B49:B51"/>
    <mergeCell ref="M58:M60"/>
    <mergeCell ref="M61:M63"/>
    <mergeCell ref="M64:M66"/>
    <mergeCell ref="M43:M45"/>
    <mergeCell ref="M46:M48"/>
    <mergeCell ref="M49:M51"/>
    <mergeCell ref="M52:M54"/>
    <mergeCell ref="M55:M57"/>
  </mergeCells>
  <pageMargins left="0.7" right="0.7" top="0.75" bottom="0.75" header="0.3" footer="0.3"/>
  <pageSetup paperSize="9" scale="66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opLeftCell="A40" workbookViewId="0">
      <selection activeCell="J62" sqref="J62"/>
    </sheetView>
  </sheetViews>
  <sheetFormatPr defaultRowHeight="15" x14ac:dyDescent="0.25"/>
  <cols>
    <col min="1" max="1" width="34" customWidth="1"/>
    <col min="2" max="2" width="19.140625" customWidth="1"/>
    <col min="4" max="4" width="9.140625" style="34"/>
  </cols>
  <sheetData>
    <row r="1" spans="1:4" x14ac:dyDescent="0.25">
      <c r="A1" s="89" t="s">
        <v>102</v>
      </c>
      <c r="B1" s="89"/>
      <c r="C1" s="89"/>
      <c r="D1" s="89"/>
    </row>
    <row r="2" spans="1:4" x14ac:dyDescent="0.25">
      <c r="A2" s="90" t="s">
        <v>101</v>
      </c>
      <c r="B2" s="90"/>
      <c r="C2" s="90"/>
      <c r="D2" s="90"/>
    </row>
    <row r="3" spans="1:4" x14ac:dyDescent="0.25">
      <c r="A3" s="73" t="s">
        <v>5</v>
      </c>
      <c r="B3" s="71" t="s">
        <v>3</v>
      </c>
      <c r="C3" s="71" t="s">
        <v>4</v>
      </c>
      <c r="D3" s="91" t="s">
        <v>33</v>
      </c>
    </row>
    <row r="4" spans="1:4" x14ac:dyDescent="0.25">
      <c r="A4" s="73"/>
      <c r="B4" s="71"/>
      <c r="C4" s="71"/>
      <c r="D4" s="91"/>
    </row>
    <row r="5" spans="1:4" x14ac:dyDescent="0.25">
      <c r="A5" s="2" t="s">
        <v>64</v>
      </c>
      <c r="B5" s="6" t="s">
        <v>14</v>
      </c>
      <c r="C5" s="32" t="s">
        <v>11</v>
      </c>
      <c r="D5" s="36">
        <v>0.41666666666666669</v>
      </c>
    </row>
    <row r="6" spans="1:4" x14ac:dyDescent="0.25">
      <c r="A6" s="2" t="s">
        <v>61</v>
      </c>
      <c r="B6" s="6" t="s">
        <v>15</v>
      </c>
      <c r="C6" s="32" t="s">
        <v>11</v>
      </c>
      <c r="D6" s="37">
        <v>0.41805555555555557</v>
      </c>
    </row>
    <row r="7" spans="1:4" x14ac:dyDescent="0.25">
      <c r="A7" s="2" t="s">
        <v>72</v>
      </c>
      <c r="B7" s="6" t="s">
        <v>16</v>
      </c>
      <c r="C7" s="32" t="s">
        <v>11</v>
      </c>
      <c r="D7" s="36">
        <v>0.41944444444444401</v>
      </c>
    </row>
    <row r="8" spans="1:4" x14ac:dyDescent="0.25">
      <c r="A8" s="2" t="s">
        <v>50</v>
      </c>
      <c r="B8" s="6" t="s">
        <v>17</v>
      </c>
      <c r="C8" s="32" t="s">
        <v>11</v>
      </c>
      <c r="D8" s="37">
        <v>0.420833333333333</v>
      </c>
    </row>
    <row r="9" spans="1:4" x14ac:dyDescent="0.25">
      <c r="A9" s="2" t="s">
        <v>58</v>
      </c>
      <c r="B9" s="6" t="s">
        <v>18</v>
      </c>
      <c r="C9" s="32" t="s">
        <v>11</v>
      </c>
      <c r="D9" s="36">
        <v>0.422222222222222</v>
      </c>
    </row>
    <row r="10" spans="1:4" x14ac:dyDescent="0.25">
      <c r="A10" s="2" t="s">
        <v>78</v>
      </c>
      <c r="B10" s="6" t="s">
        <v>19</v>
      </c>
      <c r="C10" s="32" t="s">
        <v>11</v>
      </c>
      <c r="D10" s="37">
        <v>0.42361111111111099</v>
      </c>
    </row>
    <row r="11" spans="1:4" x14ac:dyDescent="0.25">
      <c r="A11" s="2" t="s">
        <v>75</v>
      </c>
      <c r="B11" s="6" t="s">
        <v>20</v>
      </c>
      <c r="C11" s="32" t="s">
        <v>11</v>
      </c>
      <c r="D11" s="36">
        <v>0.42499999999999999</v>
      </c>
    </row>
    <row r="12" spans="1:4" x14ac:dyDescent="0.25">
      <c r="A12" s="2" t="s">
        <v>69</v>
      </c>
      <c r="B12" s="6" t="s">
        <v>21</v>
      </c>
      <c r="C12" s="32" t="s">
        <v>11</v>
      </c>
      <c r="D12" s="37">
        <v>0.42638888888888898</v>
      </c>
    </row>
    <row r="13" spans="1:4" x14ac:dyDescent="0.25">
      <c r="A13" s="2" t="s">
        <v>87</v>
      </c>
      <c r="B13" s="6" t="s">
        <v>22</v>
      </c>
      <c r="C13" s="32" t="s">
        <v>23</v>
      </c>
      <c r="D13" s="36">
        <v>0.42777777777777798</v>
      </c>
    </row>
    <row r="14" spans="1:4" x14ac:dyDescent="0.25">
      <c r="A14" s="2" t="s">
        <v>98</v>
      </c>
      <c r="B14" s="6" t="s">
        <v>24</v>
      </c>
      <c r="C14" s="32" t="s">
        <v>23</v>
      </c>
      <c r="D14" s="37">
        <v>0.42916666666666697</v>
      </c>
    </row>
    <row r="15" spans="1:4" x14ac:dyDescent="0.25">
      <c r="A15" s="2" t="s">
        <v>84</v>
      </c>
      <c r="B15" s="6" t="s">
        <v>25</v>
      </c>
      <c r="C15" s="32" t="s">
        <v>23</v>
      </c>
      <c r="D15" s="36">
        <v>0.43055555555555503</v>
      </c>
    </row>
    <row r="16" spans="1:4" x14ac:dyDescent="0.25">
      <c r="A16" s="2" t="s">
        <v>95</v>
      </c>
      <c r="B16" s="6" t="s">
        <v>26</v>
      </c>
      <c r="C16" s="32" t="s">
        <v>23</v>
      </c>
      <c r="D16" s="37">
        <v>0.43194444444444402</v>
      </c>
    </row>
    <row r="17" spans="1:4" x14ac:dyDescent="0.25">
      <c r="A17" s="2" t="s">
        <v>90</v>
      </c>
      <c r="B17" s="6" t="s">
        <v>27</v>
      </c>
      <c r="C17" s="32" t="s">
        <v>23</v>
      </c>
      <c r="D17" s="36">
        <v>0.43333333333333302</v>
      </c>
    </row>
    <row r="18" spans="1:4" x14ac:dyDescent="0.25">
      <c r="A18" s="2" t="s">
        <v>67</v>
      </c>
      <c r="B18" s="6" t="s">
        <v>28</v>
      </c>
      <c r="C18" s="32" t="s">
        <v>23</v>
      </c>
      <c r="D18" s="37">
        <v>0.43472222222222201</v>
      </c>
    </row>
    <row r="19" spans="1:4" x14ac:dyDescent="0.25">
      <c r="A19" s="2" t="s">
        <v>81</v>
      </c>
      <c r="B19" s="6" t="s">
        <v>29</v>
      </c>
      <c r="C19" s="32" t="s">
        <v>23</v>
      </c>
      <c r="D19" s="36">
        <v>0.43611111111111101</v>
      </c>
    </row>
    <row r="20" spans="1:4" x14ac:dyDescent="0.25">
      <c r="A20" s="2" t="s">
        <v>53</v>
      </c>
      <c r="B20" s="6" t="s">
        <v>30</v>
      </c>
      <c r="C20" s="32" t="s">
        <v>23</v>
      </c>
      <c r="D20" s="37">
        <v>0.4375</v>
      </c>
    </row>
    <row r="21" spans="1:4" x14ac:dyDescent="0.25">
      <c r="A21" s="2" t="s">
        <v>93</v>
      </c>
      <c r="B21" s="6" t="s">
        <v>31</v>
      </c>
      <c r="C21" s="32" t="s">
        <v>23</v>
      </c>
      <c r="D21" s="36">
        <v>0.43888888888888899</v>
      </c>
    </row>
    <row r="22" spans="1:4" x14ac:dyDescent="0.25">
      <c r="A22" s="2" t="s">
        <v>55</v>
      </c>
      <c r="B22" s="6" t="s">
        <v>32</v>
      </c>
      <c r="C22" s="32" t="s">
        <v>23</v>
      </c>
      <c r="D22" s="37">
        <v>0.44027777777777799</v>
      </c>
    </row>
    <row r="23" spans="1:4" x14ac:dyDescent="0.25">
      <c r="A23" s="2" t="s">
        <v>65</v>
      </c>
      <c r="B23" s="6" t="s">
        <v>14</v>
      </c>
      <c r="C23" s="32" t="s">
        <v>11</v>
      </c>
      <c r="D23" s="36">
        <v>0.44166666666666698</v>
      </c>
    </row>
    <row r="24" spans="1:4" x14ac:dyDescent="0.25">
      <c r="A24" s="2" t="s">
        <v>62</v>
      </c>
      <c r="B24" s="6" t="s">
        <v>15</v>
      </c>
      <c r="C24" s="32" t="s">
        <v>11</v>
      </c>
      <c r="D24" s="37">
        <v>0.44305555555555498</v>
      </c>
    </row>
    <row r="25" spans="1:4" x14ac:dyDescent="0.25">
      <c r="A25" s="2" t="s">
        <v>73</v>
      </c>
      <c r="B25" s="6" t="s">
        <v>16</v>
      </c>
      <c r="C25" s="32" t="s">
        <v>11</v>
      </c>
      <c r="D25" s="36">
        <v>0.44444444444444398</v>
      </c>
    </row>
    <row r="26" spans="1:4" x14ac:dyDescent="0.25">
      <c r="A26" s="2" t="s">
        <v>51</v>
      </c>
      <c r="B26" s="6" t="s">
        <v>17</v>
      </c>
      <c r="C26" s="32" t="s">
        <v>11</v>
      </c>
      <c r="D26" s="37">
        <v>0.44583333333333303</v>
      </c>
    </row>
    <row r="27" spans="1:4" x14ac:dyDescent="0.25">
      <c r="A27" s="2" t="s">
        <v>59</v>
      </c>
      <c r="B27" s="6" t="s">
        <v>18</v>
      </c>
      <c r="C27" s="32" t="s">
        <v>11</v>
      </c>
      <c r="D27" s="36">
        <v>0.44722222222222202</v>
      </c>
    </row>
    <row r="28" spans="1:4" x14ac:dyDescent="0.25">
      <c r="A28" s="2" t="s">
        <v>79</v>
      </c>
      <c r="B28" s="6" t="s">
        <v>19</v>
      </c>
      <c r="C28" s="32" t="s">
        <v>11</v>
      </c>
      <c r="D28" s="37">
        <v>0.44861111111111102</v>
      </c>
    </row>
    <row r="29" spans="1:4" x14ac:dyDescent="0.25">
      <c r="A29" s="2" t="s">
        <v>76</v>
      </c>
      <c r="B29" s="6" t="s">
        <v>20</v>
      </c>
      <c r="C29" s="32" t="s">
        <v>11</v>
      </c>
      <c r="D29" s="36">
        <v>0.45</v>
      </c>
    </row>
    <row r="30" spans="1:4" x14ac:dyDescent="0.25">
      <c r="A30" s="2" t="s">
        <v>70</v>
      </c>
      <c r="B30" s="6" t="s">
        <v>21</v>
      </c>
      <c r="C30" s="32" t="s">
        <v>11</v>
      </c>
      <c r="D30" s="37">
        <v>0.45138888888888901</v>
      </c>
    </row>
    <row r="31" spans="1:4" x14ac:dyDescent="0.25">
      <c r="A31" s="2" t="s">
        <v>88</v>
      </c>
      <c r="B31" s="6" t="s">
        <v>22</v>
      </c>
      <c r="C31" s="32" t="s">
        <v>23</v>
      </c>
      <c r="D31" s="36">
        <v>0.452777777777778</v>
      </c>
    </row>
    <row r="32" spans="1:4" x14ac:dyDescent="0.25">
      <c r="A32" s="2" t="s">
        <v>99</v>
      </c>
      <c r="B32" s="6" t="s">
        <v>24</v>
      </c>
      <c r="C32" s="32" t="s">
        <v>23</v>
      </c>
      <c r="D32" s="37">
        <v>0.454166666666667</v>
      </c>
    </row>
    <row r="33" spans="1:4" x14ac:dyDescent="0.25">
      <c r="A33" s="2" t="s">
        <v>85</v>
      </c>
      <c r="B33" s="6" t="s">
        <v>25</v>
      </c>
      <c r="C33" s="32" t="s">
        <v>23</v>
      </c>
      <c r="D33" s="36">
        <v>0.45555555555555499</v>
      </c>
    </row>
    <row r="34" spans="1:4" x14ac:dyDescent="0.25">
      <c r="A34" s="2" t="s">
        <v>96</v>
      </c>
      <c r="B34" s="6" t="s">
        <v>26</v>
      </c>
      <c r="C34" s="32" t="s">
        <v>23</v>
      </c>
      <c r="D34" s="37">
        <v>0.45694444444444399</v>
      </c>
    </row>
    <row r="35" spans="1:4" x14ac:dyDescent="0.25">
      <c r="A35" s="2" t="s">
        <v>91</v>
      </c>
      <c r="B35" s="6" t="s">
        <v>27</v>
      </c>
      <c r="C35" s="32" t="s">
        <v>23</v>
      </c>
      <c r="D35" s="36">
        <v>0.45833333333333298</v>
      </c>
    </row>
    <row r="36" spans="1:4" x14ac:dyDescent="0.25">
      <c r="A36" s="2" t="s">
        <v>68</v>
      </c>
      <c r="B36" s="6" t="s">
        <v>28</v>
      </c>
      <c r="C36" s="32" t="s">
        <v>23</v>
      </c>
      <c r="D36" s="37">
        <v>0.45972222222222198</v>
      </c>
    </row>
    <row r="37" spans="1:4" x14ac:dyDescent="0.25">
      <c r="A37" s="2" t="s">
        <v>82</v>
      </c>
      <c r="B37" s="6" t="s">
        <v>29</v>
      </c>
      <c r="C37" s="32" t="s">
        <v>23</v>
      </c>
      <c r="D37" s="36">
        <v>0.46111111111111103</v>
      </c>
    </row>
    <row r="38" spans="1:4" x14ac:dyDescent="0.25">
      <c r="A38" s="2" t="s">
        <v>54</v>
      </c>
      <c r="B38" s="6" t="s">
        <v>30</v>
      </c>
      <c r="C38" s="32" t="s">
        <v>23</v>
      </c>
      <c r="D38" s="37">
        <v>0.46250000000000002</v>
      </c>
    </row>
    <row r="39" spans="1:4" x14ac:dyDescent="0.25">
      <c r="A39" s="2" t="s">
        <v>94</v>
      </c>
      <c r="B39" s="6" t="s">
        <v>31</v>
      </c>
      <c r="C39" s="32" t="s">
        <v>23</v>
      </c>
      <c r="D39" s="36">
        <v>0.46388888888888902</v>
      </c>
    </row>
    <row r="40" spans="1:4" x14ac:dyDescent="0.25">
      <c r="A40" s="2" t="s">
        <v>56</v>
      </c>
      <c r="B40" s="6" t="s">
        <v>32</v>
      </c>
      <c r="C40" s="32" t="s">
        <v>23</v>
      </c>
      <c r="D40" s="37">
        <v>0.46527777777777801</v>
      </c>
    </row>
    <row r="41" spans="1:4" x14ac:dyDescent="0.25">
      <c r="A41" s="2" t="s">
        <v>66</v>
      </c>
      <c r="B41" s="6" t="s">
        <v>14</v>
      </c>
      <c r="C41" s="32" t="s">
        <v>11</v>
      </c>
      <c r="D41" s="36">
        <v>0.46666666666666701</v>
      </c>
    </row>
    <row r="42" spans="1:4" x14ac:dyDescent="0.25">
      <c r="A42" s="2" t="s">
        <v>63</v>
      </c>
      <c r="B42" s="6" t="s">
        <v>15</v>
      </c>
      <c r="C42" s="32" t="s">
        <v>11</v>
      </c>
      <c r="D42" s="37">
        <v>0.468055555555555</v>
      </c>
    </row>
    <row r="43" spans="1:4" x14ac:dyDescent="0.25">
      <c r="A43" s="2" t="s">
        <v>74</v>
      </c>
      <c r="B43" s="6" t="s">
        <v>16</v>
      </c>
      <c r="C43" s="32" t="s">
        <v>11</v>
      </c>
      <c r="D43" s="36">
        <v>0.469444444444444</v>
      </c>
    </row>
    <row r="44" spans="1:4" x14ac:dyDescent="0.25">
      <c r="A44" s="2" t="s">
        <v>52</v>
      </c>
      <c r="B44" s="6" t="s">
        <v>17</v>
      </c>
      <c r="C44" s="32" t="s">
        <v>11</v>
      </c>
      <c r="D44" s="37">
        <v>0.47083333333333299</v>
      </c>
    </row>
    <row r="45" spans="1:4" x14ac:dyDescent="0.25">
      <c r="A45" s="2" t="s">
        <v>60</v>
      </c>
      <c r="B45" s="6" t="s">
        <v>18</v>
      </c>
      <c r="C45" s="32" t="s">
        <v>11</v>
      </c>
      <c r="D45" s="36">
        <v>0.47222222222222199</v>
      </c>
    </row>
    <row r="46" spans="1:4" x14ac:dyDescent="0.25">
      <c r="A46" s="2" t="s">
        <v>80</v>
      </c>
      <c r="B46" s="6" t="s">
        <v>19</v>
      </c>
      <c r="C46" s="32" t="s">
        <v>11</v>
      </c>
      <c r="D46" s="37">
        <v>0.47361111111111098</v>
      </c>
    </row>
    <row r="47" spans="1:4" x14ac:dyDescent="0.25">
      <c r="A47" s="2" t="s">
        <v>77</v>
      </c>
      <c r="B47" s="6" t="s">
        <v>20</v>
      </c>
      <c r="C47" s="32" t="s">
        <v>11</v>
      </c>
      <c r="D47" s="36">
        <v>0.47499999999999998</v>
      </c>
    </row>
    <row r="48" spans="1:4" x14ac:dyDescent="0.25">
      <c r="A48" s="2" t="s">
        <v>71</v>
      </c>
      <c r="B48" s="6" t="s">
        <v>21</v>
      </c>
      <c r="C48" s="32" t="s">
        <v>11</v>
      </c>
      <c r="D48" s="37">
        <v>0.47638888888888897</v>
      </c>
    </row>
    <row r="49" spans="1:4" x14ac:dyDescent="0.25">
      <c r="A49" s="2" t="s">
        <v>89</v>
      </c>
      <c r="B49" s="6" t="s">
        <v>22</v>
      </c>
      <c r="C49" s="32" t="s">
        <v>23</v>
      </c>
      <c r="D49" s="36">
        <v>0.47777777777777802</v>
      </c>
    </row>
    <row r="50" spans="1:4" x14ac:dyDescent="0.25">
      <c r="A50" s="2" t="s">
        <v>100</v>
      </c>
      <c r="B50" s="6" t="s">
        <v>24</v>
      </c>
      <c r="C50" s="32" t="s">
        <v>23</v>
      </c>
      <c r="D50" s="37">
        <v>0.47916666666666602</v>
      </c>
    </row>
    <row r="51" spans="1:4" x14ac:dyDescent="0.25">
      <c r="A51" s="2" t="s">
        <v>86</v>
      </c>
      <c r="B51" s="6" t="s">
        <v>25</v>
      </c>
      <c r="C51" s="32" t="s">
        <v>23</v>
      </c>
      <c r="D51" s="36">
        <v>0.48055555555555501</v>
      </c>
    </row>
    <row r="52" spans="1:4" x14ac:dyDescent="0.25">
      <c r="A52" s="2" t="s">
        <v>97</v>
      </c>
      <c r="B52" s="6" t="s">
        <v>26</v>
      </c>
      <c r="C52" s="32" t="s">
        <v>23</v>
      </c>
      <c r="D52" s="37">
        <v>0.48194444444444401</v>
      </c>
    </row>
    <row r="53" spans="1:4" x14ac:dyDescent="0.25">
      <c r="A53" s="2" t="s">
        <v>92</v>
      </c>
      <c r="B53" s="6" t="s">
        <v>27</v>
      </c>
      <c r="C53" s="32" t="s">
        <v>23</v>
      </c>
      <c r="D53" s="36">
        <v>0.483333333333333</v>
      </c>
    </row>
    <row r="54" spans="1:4" x14ac:dyDescent="0.25">
      <c r="A54" s="2"/>
      <c r="B54" s="6" t="s">
        <v>28</v>
      </c>
      <c r="C54" s="32" t="s">
        <v>23</v>
      </c>
      <c r="D54" s="37">
        <v>0.484722222222222</v>
      </c>
    </row>
    <row r="55" spans="1:4" x14ac:dyDescent="0.25">
      <c r="A55" s="2" t="s">
        <v>83</v>
      </c>
      <c r="B55" s="6" t="s">
        <v>29</v>
      </c>
      <c r="C55" s="32" t="s">
        <v>23</v>
      </c>
      <c r="D55" s="36">
        <v>0.48611111111111099</v>
      </c>
    </row>
    <row r="56" spans="1:4" x14ac:dyDescent="0.25">
      <c r="A56" s="2"/>
      <c r="B56" s="6" t="s">
        <v>30</v>
      </c>
      <c r="C56" s="32" t="s">
        <v>23</v>
      </c>
      <c r="D56" s="37">
        <v>0.48749999999999999</v>
      </c>
    </row>
    <row r="57" spans="1:4" x14ac:dyDescent="0.25">
      <c r="A57" s="2"/>
      <c r="B57" s="6" t="s">
        <v>31</v>
      </c>
      <c r="C57" s="32" t="s">
        <v>23</v>
      </c>
      <c r="D57" s="36">
        <v>0.48888888888888898</v>
      </c>
    </row>
    <row r="58" spans="1:4" x14ac:dyDescent="0.25">
      <c r="A58" s="2" t="s">
        <v>57</v>
      </c>
      <c r="B58" s="6" t="s">
        <v>32</v>
      </c>
      <c r="C58" s="32" t="s">
        <v>23</v>
      </c>
      <c r="D58" s="37">
        <v>0.49027777777777698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paperSize="9" scale="8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</vt:lpstr>
      <vt:lpstr>Обработка</vt:lpstr>
      <vt:lpstr>Старт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2016-06-30T16:44:13Z</dcterms:modified>
</cp:coreProperties>
</file>